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Volumes/Edotacie/2014-2020/110_Projekty/Pripravovane_projekty/OP_KZP/PO4_SC421_2019_59_zateplovanie_SS/projekty/PRP/06_VO/"/>
    </mc:Choice>
  </mc:AlternateContent>
  <xr:revisionPtr revIDLastSave="0" documentId="13_ncr:1_{B9FF3904-F37F-A944-BBB5-8CB9005D3B6B}" xr6:coauthVersionLast="46" xr6:coauthVersionMax="46" xr10:uidLastSave="{00000000-0000-0000-0000-000000000000}"/>
  <bookViews>
    <workbookView xWindow="28800" yWindow="0" windowWidth="38400" windowHeight="21600" activeTab="1" xr2:uid="{00000000-000D-0000-FFFF-FFFF00000000}"/>
  </bookViews>
  <sheets>
    <sheet name="Rekapitulácia stavby" sheetId="1" r:id="rId1"/>
    <sheet name="202014 - Zateplenie obvod..." sheetId="2" r:id="rId2"/>
  </sheets>
  <definedNames>
    <definedName name="_xlnm._FilterDatabase" localSheetId="1" hidden="1">'202014 - Zateplenie obvod...'!$C$128:$K$214</definedName>
    <definedName name="_xlnm.Print_Titles" localSheetId="1">'202014 - Zateplenie obvod...'!$128:$128</definedName>
    <definedName name="_xlnm.Print_Titles" localSheetId="0">'Rekapitulácia stavby'!$92:$92</definedName>
    <definedName name="_xlnm.Print_Area" localSheetId="1">'202014 - Zateplenie obvod...'!$C$4:$J$76,'202014 - Zateplenie obvod...'!$C$82:$J$112,'202014 - Zateplenie obvod...'!$C$118:$K$214</definedName>
    <definedName name="_xlnm.Print_Area" localSheetId="0">'Rekapitulácia stavby'!$D$4:$AO$76,'Rekapitulácia stavby'!$C$82:$AQ$99</definedName>
  </definedNames>
  <calcPr calcId="191029" concurrentCalc="0"/>
</workbook>
</file>

<file path=xl/calcChain.xml><?xml version="1.0" encoding="utf-8"?>
<calcChain xmlns="http://schemas.openxmlformats.org/spreadsheetml/2006/main">
  <c r="J178" i="2" l="1"/>
  <c r="J179" i="2"/>
  <c r="H180" i="2"/>
  <c r="J182" i="2"/>
  <c r="J183" i="2"/>
  <c r="H184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H212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31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5" i="2"/>
  <c r="J180" i="2"/>
  <c r="J184" i="2"/>
  <c r="J186" i="2"/>
  <c r="J187" i="2"/>
  <c r="J212" i="2"/>
  <c r="J214" i="2"/>
  <c r="J37" i="2"/>
  <c r="J36" i="2"/>
  <c r="J35" i="2"/>
  <c r="F126" i="2"/>
  <c r="F125" i="2"/>
  <c r="F123" i="2"/>
  <c r="E121" i="2"/>
  <c r="F90" i="2"/>
  <c r="F89" i="2"/>
  <c r="F87" i="2"/>
  <c r="E85" i="2"/>
  <c r="J22" i="2"/>
  <c r="E22" i="2"/>
  <c r="J90" i="2"/>
  <c r="J21" i="2"/>
  <c r="J87" i="2"/>
  <c r="L90" i="1"/>
  <c r="AM90" i="1"/>
  <c r="AM89" i="1"/>
  <c r="L89" i="1"/>
  <c r="AM87" i="1"/>
  <c r="L87" i="1"/>
  <c r="L85" i="1"/>
  <c r="L84" i="1"/>
  <c r="J108" i="2"/>
  <c r="AK27" i="1"/>
  <c r="J102" i="2"/>
  <c r="J97" i="2"/>
  <c r="J101" i="2"/>
  <c r="J104" i="2"/>
  <c r="J123" i="2"/>
  <c r="J126" i="2"/>
  <c r="J105" i="2"/>
  <c r="J29" i="2"/>
  <c r="J98" i="2"/>
  <c r="F37" i="2"/>
  <c r="W36" i="1"/>
  <c r="F35" i="2"/>
  <c r="W34" i="1"/>
  <c r="F36" i="2"/>
  <c r="W35" i="1"/>
  <c r="J99" i="2"/>
  <c r="J95" i="2"/>
  <c r="J96" i="2"/>
  <c r="J103" i="2"/>
  <c r="J100" i="2"/>
  <c r="J94" i="2"/>
  <c r="J28" i="2"/>
  <c r="J30" i="2"/>
  <c r="AG95" i="1"/>
  <c r="AG94" i="1"/>
  <c r="AK26" i="1"/>
  <c r="AK29" i="1"/>
  <c r="J39" i="2"/>
  <c r="AK38" i="1"/>
  <c r="AG99" i="1"/>
  <c r="J112" i="2"/>
  <c r="AN99" i="1"/>
</calcChain>
</file>

<file path=xl/sharedStrings.xml><?xml version="1.0" encoding="utf-8"?>
<sst xmlns="http://schemas.openxmlformats.org/spreadsheetml/2006/main" count="593" uniqueCount="332">
  <si>
    <t>Export Komplet</t>
  </si>
  <si>
    <t/>
  </si>
  <si>
    <t>&gt;&gt;  skryté stĺpce  &lt;&lt;</t>
  </si>
  <si>
    <t>20</t>
  </si>
  <si>
    <t>REKAPITULÁCIA STAVBY</t>
  </si>
  <si>
    <t>Kód:</t>
  </si>
  <si>
    <t>202014</t>
  </si>
  <si>
    <t>Stavba:</t>
  </si>
  <si>
    <t>Zateplenie obvodového plášťa administratívnej budovy PRP, s.r.o.</t>
  </si>
  <si>
    <t>JKSO:</t>
  </si>
  <si>
    <t>KS:</t>
  </si>
  <si>
    <t>Miesto:</t>
  </si>
  <si>
    <t>Tomášovce č.395</t>
  </si>
  <si>
    <t>Dátum:</t>
  </si>
  <si>
    <t>Objednávateľ:</t>
  </si>
  <si>
    <t>IČO:</t>
  </si>
  <si>
    <t>PRP, s.r.o.</t>
  </si>
  <si>
    <t>IČ DPH:</t>
  </si>
  <si>
    <t>Zhotoviteľ:</t>
  </si>
  <si>
    <t>Projektant: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</si>
  <si>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</si>
  <si>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</si>
  <si>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</si>
  <si>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</si>
  <si>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</si>
  <si>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</si>
  <si>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</si>
  <si>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</si>
  <si>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</si>
  <si>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</si>
  <si>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</si>
  <si>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</si>
  <si>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</si>
  <si>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</si>
  <si>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</si>
  <si>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</si>
  <si>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</si>
  <si>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</si>
  <si>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</si>
  <si>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</si>
  <si>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</si>
  <si>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</si>
  <si>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</si>
  <si>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</si>
  <si>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</si>
  <si>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</si>
  <si>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Popis</t>
  </si>
  <si>
    <t>Cena bez DPH [EUR]</t>
  </si>
  <si>
    <t>Cena s DPH [EUR]</t>
  </si>
  <si>
    <t>Typ</t>
  </si>
  <si>
    <t>1) Náklady z rozpočtov</t>
  </si>
  <si>
    <t>D</t>
  </si>
  <si>
    <t>/</t>
  </si>
  <si>
    <t>STA</t>
  </si>
  <si>
    <t>1</t>
  </si>
  <si>
    <t>2) Ostatné náklady zo súhrnného listu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</si>
  <si>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</si>
  <si>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</si>
  <si>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</si>
  <si>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</si>
  <si>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</si>
  <si>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</si>
  <si>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</si>
  <si>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</si>
  <si>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</si>
  <si>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</si>
  <si>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</si>
  <si>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</si>
  <si>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</si>
  <si>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</si>
  <si>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</si>
  <si>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</si>
  <si>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</si>
  <si>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21-M - Elektromontáže</t>
  </si>
  <si>
    <t xml:space="preserve">    95-M - Revízie</t>
  </si>
  <si>
    <t>2) Ostatné náklady</t>
  </si>
  <si>
    <t>GZS</t>
  </si>
  <si>
    <t>2</t>
  </si>
  <si>
    <t>Vplyv prostredia</t>
  </si>
  <si>
    <t>ROZPOČET</t>
  </si>
  <si>
    <t>PČ</t>
  </si>
  <si>
    <t>MJ</t>
  </si>
  <si>
    <t>Množstvo</t>
  </si>
  <si>
    <t>J.cena [EUR]</t>
  </si>
  <si>
    <t>Cenová sústava</t>
  </si>
  <si>
    <t>HSV</t>
  </si>
  <si>
    <t>Práce a dodávky HSV</t>
  </si>
  <si>
    <t>6</t>
  </si>
  <si>
    <t>Úpravy povrchov, podlahy, osadenie</t>
  </si>
  <si>
    <t>K</t>
  </si>
  <si>
    <t>610991111.S</t>
  </si>
  <si>
    <t>Zakrývanie výplní vnútorných okenných otvorov, predmetov a konštrukcií</t>
  </si>
  <si>
    <t>m2</t>
  </si>
  <si>
    <t>4</t>
  </si>
  <si>
    <t>622451071.S</t>
  </si>
  <si>
    <t>Vyspravenie povrchu neomietaných betónových stien vonkajších maltou cementovou pre omietky</t>
  </si>
  <si>
    <t>3</t>
  </si>
  <si>
    <t>622460114.S</t>
  </si>
  <si>
    <t>Príprava vonkajšieho podkladu stien na hladké nenasiakavé podklady adhéznym mostíkom</t>
  </si>
  <si>
    <t>622460116.S</t>
  </si>
  <si>
    <t>Príprava vonkajšieho podkladu stien pre sanačné povrchové úpravy základným náterom</t>
  </si>
  <si>
    <t>5</t>
  </si>
  <si>
    <t>622460124.S</t>
  </si>
  <si>
    <t>Príprava vonkajšieho podkladu stien penetráciou pod omietky a nátery</t>
  </si>
  <si>
    <t>622461052.S</t>
  </si>
  <si>
    <t>Vonkajšia omietka stien pastovitá silikónová roztieraná, hr. 1,5 mm</t>
  </si>
  <si>
    <t>7</t>
  </si>
  <si>
    <t>622461281.S</t>
  </si>
  <si>
    <t>Vonkajšia omietka stien pastovitá dekoratívna mozaiková</t>
  </si>
  <si>
    <t>8</t>
  </si>
  <si>
    <t>625250121.S</t>
  </si>
  <si>
    <t>Príplatok za zhotovenie vodorovnej podhľadovej konštrukcie z kontaktného zatepľovacieho systému z MW hr. do 190 mm</t>
  </si>
  <si>
    <t>9</t>
  </si>
  <si>
    <t>625250550.S</t>
  </si>
  <si>
    <t>Kontaktný zatepľovací systém soklovej alebo vodou namáhanej časti hr. 120 mm, skrutkovacie kotvy</t>
  </si>
  <si>
    <t>10</t>
  </si>
  <si>
    <t>625250703.S</t>
  </si>
  <si>
    <t>Kontaktný zatepľovací systém z minerálnej vlny hr. 50 mm, skrutkovacie kotvy</t>
  </si>
  <si>
    <t>11</t>
  </si>
  <si>
    <t>625250710.S</t>
  </si>
  <si>
    <t>Kontaktný zatepľovací systém z minerálnej vlny hr. 150 mm, skrutkovacie kotvy</t>
  </si>
  <si>
    <t>12</t>
  </si>
  <si>
    <t>625250763.S</t>
  </si>
  <si>
    <t>Kontaktný zatepľovací systém ostenia z minerálnej vlny hr. 40 mm</t>
  </si>
  <si>
    <t>Ostatné konštrukcie a práce-búranie</t>
  </si>
  <si>
    <t>13</t>
  </si>
  <si>
    <t>941941031.S</t>
  </si>
  <si>
    <t>Montáž lešenia ľahkého pracovného radového s podlahami šírky od 0,80 do 1,00 m, výšky do 10 m</t>
  </si>
  <si>
    <t>14</t>
  </si>
  <si>
    <t>941941191.S</t>
  </si>
  <si>
    <t>Príplatok za prvý a každý ďalší i začatý mesiac použitia lešenia ľahkého pracovného radového s podlahami šírky od 0,80 do 1,00 m, výšky do 10 m</t>
  </si>
  <si>
    <t>15</t>
  </si>
  <si>
    <t>941941831.S</t>
  </si>
  <si>
    <t>Demontáž lešenia ľahkého pracovného radového s podlahami šírky nad 0,80 do 1,00 m, výšky do 10 m</t>
  </si>
  <si>
    <t>16</t>
  </si>
  <si>
    <t>944941101.S</t>
  </si>
  <si>
    <t>Ochranné zábradlie na vonkajších voľných stranách objektov odklonené od zvislice do 15 st.</t>
  </si>
  <si>
    <t>m</t>
  </si>
  <si>
    <t>17</t>
  </si>
  <si>
    <t>944944103.S</t>
  </si>
  <si>
    <t>Ochranná sieť na boku lešenia, zo siete s rozmermi 2,5x40 m</t>
  </si>
  <si>
    <t>18</t>
  </si>
  <si>
    <t>944944803.S</t>
  </si>
  <si>
    <t>Demontáž ochrannej siete na boku lešenia, zo siete s rozmermi 2,5x40 m</t>
  </si>
  <si>
    <t>19</t>
  </si>
  <si>
    <t>944945012.S</t>
  </si>
  <si>
    <t>Montáž záchytnej striešky zriadenej súčasne s ľahkým alebo ťažkým lešením šírky do 2 m</t>
  </si>
  <si>
    <t>944945192.S</t>
  </si>
  <si>
    <t>Príplatok za prvý a každý ďalší i začatý mesiac použitia záchytnej striešky do 2 m</t>
  </si>
  <si>
    <t>21</t>
  </si>
  <si>
    <t>944945812.S</t>
  </si>
  <si>
    <t>Demontáž záchytnej striešky zriaďovanej súčasne s ľahkým alebo ťažkým lešením, šírky do 2 m</t>
  </si>
  <si>
    <t>22</t>
  </si>
  <si>
    <t>953945311.S</t>
  </si>
  <si>
    <t>Hliníkový soklový profil šírky 123 mm</t>
  </si>
  <si>
    <t>23</t>
  </si>
  <si>
    <t>953945314.S</t>
  </si>
  <si>
    <t>Hliníkový soklový profil šírky 153 mm</t>
  </si>
  <si>
    <t>24</t>
  </si>
  <si>
    <t>953945351.S</t>
  </si>
  <si>
    <t>Hliníkový rohový ochranný profil s integrovanou mriežkou</t>
  </si>
  <si>
    <t>25</t>
  </si>
  <si>
    <t>953995401.S</t>
  </si>
  <si>
    <t>Nasadzovacia lišta (okapnička) na soklový profil s integrovanou mriežkou</t>
  </si>
  <si>
    <t>26</t>
  </si>
  <si>
    <t>953995406.S</t>
  </si>
  <si>
    <t>Okenný a dverový začisťovací profil</t>
  </si>
  <si>
    <t>27</t>
  </si>
  <si>
    <t>953995412.S</t>
  </si>
  <si>
    <t>Nadokenný profil s priznanou okapničkou</t>
  </si>
  <si>
    <t>28</t>
  </si>
  <si>
    <t>953995416.S</t>
  </si>
  <si>
    <t>Parapetný profil s integrovanou sieťovinou</t>
  </si>
  <si>
    <t>29</t>
  </si>
  <si>
    <t>953997967.S</t>
  </si>
  <si>
    <t>Montáž kruhovej plastovej vetracej mriežky plochy nad 0,008 m2</t>
  </si>
  <si>
    <t>ks</t>
  </si>
  <si>
    <t>30</t>
  </si>
  <si>
    <t>M</t>
  </si>
  <si>
    <t>429720338600.S</t>
  </si>
  <si>
    <t>Mriežka ventilačná plastová, kruhová, priemer 125 mm</t>
  </si>
  <si>
    <t>31</t>
  </si>
  <si>
    <t>953998639.S</t>
  </si>
  <si>
    <t>Rohový kus pre profil ukončovací pri oplechovaní (plastový)</t>
  </si>
  <si>
    <t>32</t>
  </si>
  <si>
    <t>959991011.S</t>
  </si>
  <si>
    <t>Vyplnenie škár polyuretánovou penou</t>
  </si>
  <si>
    <t>33</t>
  </si>
  <si>
    <t>978036121</t>
  </si>
  <si>
    <t>Otlčenie omietok šľachtených a pod., vonkajších brizolitových, v rozsahu do 10 %,  -0,00500t</t>
  </si>
  <si>
    <t>34</t>
  </si>
  <si>
    <t>978036191</t>
  </si>
  <si>
    <t>Otlčenie omietok šľachtených a pod., vonkajších brizolitových, v rozsahu do 100 %,  -0,05000t</t>
  </si>
  <si>
    <t>35</t>
  </si>
  <si>
    <t>979011111</t>
  </si>
  <si>
    <t>Zvislá doprava sutiny a vybúraných hmôt za prvé podlažie nad alebo pod základným podlažím</t>
  </si>
  <si>
    <t>t</t>
  </si>
  <si>
    <t>36</t>
  </si>
  <si>
    <t>979011121</t>
  </si>
  <si>
    <t>Zvislá doprava sutiny a vybúraných hmôt za každé ďalšie podlažie</t>
  </si>
  <si>
    <t>37</t>
  </si>
  <si>
    <t>979081111</t>
  </si>
  <si>
    <t>Odvoz sutiny a vybúraných hmôt na skládku do 1 km</t>
  </si>
  <si>
    <t>38</t>
  </si>
  <si>
    <t>979081121</t>
  </si>
  <si>
    <t>Odvoz sutiny a vybúraných hmôt na skládku za každý ďalší 1 km</t>
  </si>
  <si>
    <t>39</t>
  </si>
  <si>
    <t>979082111</t>
  </si>
  <si>
    <t>Vnútrostavenisková doprava sutiny a vybúraných hmôt do 10 m</t>
  </si>
  <si>
    <t>40</t>
  </si>
  <si>
    <t>979082121</t>
  </si>
  <si>
    <t>Vnútrostavenisková doprava sutiny a vybúraných hmôt za každých ďalších 5 m</t>
  </si>
  <si>
    <t>41</t>
  </si>
  <si>
    <t>979089612</t>
  </si>
  <si>
    <t>Poplatok za skladovanie - iné odpady zo stavieb a demolácií (17 09), ostatné</t>
  </si>
  <si>
    <t>99</t>
  </si>
  <si>
    <t>Presun hmôt HSV</t>
  </si>
  <si>
    <t>42</t>
  </si>
  <si>
    <t>998009101.S</t>
  </si>
  <si>
    <t>Presun hmôt samostatne budovaného lešenia bez ohľadu na výšku</t>
  </si>
  <si>
    <t>PSV</t>
  </si>
  <si>
    <t>Práce a dodávky PSV</t>
  </si>
  <si>
    <t>764</t>
  </si>
  <si>
    <t>Konštrukcie klampiarske</t>
  </si>
  <si>
    <t>43</t>
  </si>
  <si>
    <t>764410450</t>
  </si>
  <si>
    <t>Oplechovanie parapetov z pozinkovaného farbeného PZf plechu, vrátane rohov r.š. 330 mm</t>
  </si>
  <si>
    <t>44</t>
  </si>
  <si>
    <t>764430450</t>
  </si>
  <si>
    <t>Oplechovanie muriva a atík z pozinkovaného farbeného PZf plechu, vrátane rohov r.š. 600 mm</t>
  </si>
  <si>
    <t>45</t>
  </si>
  <si>
    <t>998764202</t>
  </si>
  <si>
    <t>Presun hmôt pre konštrukcie klampiarske v objektoch výšky nad 6 do 12 m</t>
  </si>
  <si>
    <t>%</t>
  </si>
  <si>
    <t>767</t>
  </si>
  <si>
    <t>Konštrukcie doplnkové kovové</t>
  </si>
  <si>
    <t>46</t>
  </si>
  <si>
    <t>767995103</t>
  </si>
  <si>
    <t>Montáž ostatných atypických kovových stavebných doplnkových konštrukcií nad 10 do 20 kg - rebrík na strechu</t>
  </si>
  <si>
    <t>kg</t>
  </si>
  <si>
    <t>47</t>
  </si>
  <si>
    <t>767996803</t>
  </si>
  <si>
    <t>Demontáž ostatných doplnkov stavieb s hmotnosťou jednotlivých dielov konšt. nad 100 do 250 kg,  -0,00100t</t>
  </si>
  <si>
    <t>48</t>
  </si>
  <si>
    <t>998767202</t>
  </si>
  <si>
    <t>Presun hmôt pre kovové stavebné doplnkové konštrukcie v objektoch výšky nad 6 do 12 m</t>
  </si>
  <si>
    <t>783</t>
  </si>
  <si>
    <t>Nátery</t>
  </si>
  <si>
    <t>49</t>
  </si>
  <si>
    <t>783225600</t>
  </si>
  <si>
    <t>Nátery kov.stav.doplnk.konštr. syntetické na vzduchu schnúce 2x emailovaním - 70µm</t>
  </si>
  <si>
    <t>50</t>
  </si>
  <si>
    <t>783226100</t>
  </si>
  <si>
    <t>Nátery kov.stav.doplnk.konštr. syntetické na vzduchu schnúce základný - 35µm</t>
  </si>
  <si>
    <t>Práce a dodávky M</t>
  </si>
  <si>
    <t>21-M</t>
  </si>
  <si>
    <t>Elektromontáže</t>
  </si>
  <si>
    <t>51</t>
  </si>
  <si>
    <t>210161011</t>
  </si>
  <si>
    <t>Elektromer trojfázový na priame pripojenie</t>
  </si>
  <si>
    <t>64</t>
  </si>
  <si>
    <t>52</t>
  </si>
  <si>
    <t>389810000800</t>
  </si>
  <si>
    <t>Elektromer digitálny MG 3P+N 63A 17070</t>
  </si>
  <si>
    <t>53</t>
  </si>
  <si>
    <t>210220003</t>
  </si>
  <si>
    <t>Skrytý zvod pri zatepľovacom systéme FeZn Ø 8</t>
  </si>
  <si>
    <t>54</t>
  </si>
  <si>
    <t>345710009300</t>
  </si>
  <si>
    <t>Rúrka ohybná vlnitá pancierová PVC-U, FXP DN 32</t>
  </si>
  <si>
    <t>55</t>
  </si>
  <si>
    <t>345710038300</t>
  </si>
  <si>
    <t>Príchytka pre rúrku z PVC S32</t>
  </si>
  <si>
    <t>56</t>
  </si>
  <si>
    <t>354410054700</t>
  </si>
  <si>
    <t>Drôt bleskozvodový FeZn, d 8 mm</t>
  </si>
  <si>
    <t>57</t>
  </si>
  <si>
    <t>210220010</t>
  </si>
  <si>
    <t>Náter zemniaceho pásku do 120 mm2 (1x náter vrátane svoriek a vyznač. žlt. pruhov)</t>
  </si>
  <si>
    <t>58</t>
  </si>
  <si>
    <t>246220004700</t>
  </si>
  <si>
    <t>Email syntetický vonkajší Industrol zelený S 2013</t>
  </si>
  <si>
    <t>59</t>
  </si>
  <si>
    <t>246220005000</t>
  </si>
  <si>
    <t>Email syntetický vonkajší Industrol žltý S 2013</t>
  </si>
  <si>
    <t>60</t>
  </si>
  <si>
    <t>246420001500</t>
  </si>
  <si>
    <t>Riedidlo S-6006 SYNRED do syntetických a olejových látok, 0,8 l, CHEMOLAK</t>
  </si>
  <si>
    <t>61</t>
  </si>
  <si>
    <t>210220031</t>
  </si>
  <si>
    <t>Ekvipotenciálna svorkovnica EPS 2 v krabici KO 125 E</t>
  </si>
  <si>
    <t>62</t>
  </si>
  <si>
    <t>345410000400</t>
  </si>
  <si>
    <t>Krabica odbočná z PVC s viečkom pod omietku KO 125 E, šxvxh 150x150x77 mm, KOPOS</t>
  </si>
  <si>
    <t>63</t>
  </si>
  <si>
    <t>345610005100</t>
  </si>
  <si>
    <t>Svorkovnica ekvipotencionálna z PP biela EPS 2 XX, šxvxh 126x50x60 mm, KOPOS</t>
  </si>
  <si>
    <t>210220040</t>
  </si>
  <si>
    <t>Svorka na potrubie "BERNARD" vrátane pásika Cu</t>
  </si>
  <si>
    <t>65</t>
  </si>
  <si>
    <t>354410006200.S</t>
  </si>
  <si>
    <t>Svorka uzemňovacia Bernard ZSA 16</t>
  </si>
  <si>
    <t>66</t>
  </si>
  <si>
    <t>354410066900</t>
  </si>
  <si>
    <t>Páska CU, bleskozvodný a uzemňovací materiál, dĺžka 0,5 m</t>
  </si>
  <si>
    <t>67</t>
  </si>
  <si>
    <t>210220050</t>
  </si>
  <si>
    <t>Označenie zvodov číselnými štítkami</t>
  </si>
  <si>
    <t>68</t>
  </si>
  <si>
    <t>354410064700</t>
  </si>
  <si>
    <t>Štítok orientačný nerezový na zvody 0</t>
  </si>
  <si>
    <t>69</t>
  </si>
  <si>
    <t>210220107</t>
  </si>
  <si>
    <t>Podpery vedenia FeZn PV17 na zateplené fasády</t>
  </si>
  <si>
    <t>70</t>
  </si>
  <si>
    <t>354410034000.S</t>
  </si>
  <si>
    <t>Podpera vedenia FeZn na zateplené fasády označenie PV 17-1</t>
  </si>
  <si>
    <t>71</t>
  </si>
  <si>
    <t>210964801</t>
  </si>
  <si>
    <t>Demontáž - uzemňovacie vedenie na povrchu FeZn drôz zvodový   -0,00063 t</t>
  </si>
  <si>
    <t>72</t>
  </si>
  <si>
    <t>210964825</t>
  </si>
  <si>
    <t>Demontáž - podpery vedenia FeZn do muriva PV 01h a PV01-03   -0,00020 t</t>
  </si>
  <si>
    <t>73</t>
  </si>
  <si>
    <t>998921203</t>
  </si>
  <si>
    <t>Presun hmôt pre montáž silnoprúdových rozvodov a zariadení v stavbe (objekte) výšky nad 7 do 24 m</t>
  </si>
  <si>
    <t>95-M</t>
  </si>
  <si>
    <t>Revízie</t>
  </si>
  <si>
    <t>74</t>
  </si>
  <si>
    <t>950105001.1</t>
  </si>
  <si>
    <t>Zistenie stavu zariadenia ochrany pred úderom blesku - revízia bleskozvodu</t>
  </si>
  <si>
    <t>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</si>
</sst>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7" formatCode="#,##0.000"/>
  </numFmts>
  <fonts count="2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8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17" fillId="0" borderId="17" xfId="0" applyFont="1" applyBorder="1" applyAlignment="1" applyProtection="1">
      <alignment horizontal="center" vertical="center"/>
      <protection locked="0"/>
    </xf>
    <xf numFmtId="49" fontId="17" fillId="0" borderId="17" xfId="0" applyNumberFormat="1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167" fontId="17" fillId="0" borderId="17" xfId="0" applyNumberFormat="1" applyFont="1" applyBorder="1" applyAlignment="1" applyProtection="1">
      <alignment vertical="center"/>
      <protection locked="0"/>
    </xf>
    <xf numFmtId="4" fontId="17" fillId="0" borderId="17" xfId="0" applyNumberFormat="1" applyFont="1" applyBorder="1" applyAlignment="1" applyProtection="1">
      <alignment vertical="center"/>
      <protection locked="0"/>
    </xf>
    <xf numFmtId="0" fontId="0" fillId="0" borderId="17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167" fontId="23" fillId="0" borderId="17" xfId="0" applyNumberFormat="1" applyFont="1" applyBorder="1" applyAlignment="1" applyProtection="1">
      <alignment vertical="center"/>
      <protection locked="0"/>
    </xf>
    <xf numFmtId="4" fontId="23" fillId="0" borderId="17" xfId="0" applyNumberFormat="1" applyFont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8" fillId="4" borderId="0" xfId="0" applyNumberFormat="1" applyFont="1" applyFill="1" applyAlignment="1">
      <alignment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88" workbookViewId="0">
      <selection activeCell="AZ19" sqref="AZ19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</cols>
  <sheetData>
    <row r="1" spans="1:44">
      <c r="A1" s="13" t="s">
        <v>0</v>
      </c>
    </row>
    <row r="2" spans="1:44" s="1" customFormat="1" ht="37" customHeight="1">
      <c r="AR2" s="128" t="s">
        <v>2</v>
      </c>
    </row>
    <row r="3" spans="1:44" s="1" customFormat="1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</row>
    <row r="4" spans="1:44" s="1" customFormat="1" ht="25" customHeight="1">
      <c r="B4" s="16"/>
      <c r="D4" s="17" t="s">
        <v>4</v>
      </c>
      <c r="AR4" s="16"/>
    </row>
    <row r="5" spans="1:44" s="1" customFormat="1" ht="12" customHeight="1">
      <c r="B5" s="16"/>
      <c r="D5" s="18" t="s">
        <v>5</v>
      </c>
      <c r="K5" s="136" t="s"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R5" s="16"/>
    </row>
    <row r="6" spans="1:44" s="1" customFormat="1" ht="37" customHeight="1">
      <c r="B6" s="16"/>
      <c r="D6" s="20" t="s">
        <v>7</v>
      </c>
      <c r="K6" s="137" t="s"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R6" s="16"/>
    </row>
    <row r="7" spans="1:44" s="1" customFormat="1" ht="12" customHeight="1">
      <c r="B7" s="16"/>
      <c r="D7" s="21" t="s">
        <v>9</v>
      </c>
      <c r="K7" s="19" t="s">
        <v>1</v>
      </c>
      <c r="AK7" s="21" t="s">
        <v>10</v>
      </c>
      <c r="AN7" s="19" t="s">
        <v>1</v>
      </c>
      <c r="AR7" s="16"/>
    </row>
    <row r="8" spans="1:44" s="1" customFormat="1" ht="12" customHeight="1">
      <c r="B8" s="16"/>
      <c r="D8" s="21" t="s">
        <v>11</v>
      </c>
      <c r="K8" s="19" t="s">
        <v>12</v>
      </c>
      <c r="AK8" s="21" t="s">
        <v>13</v>
      </c>
      <c r="AN8" s="127"/>
      <c r="AR8" s="16"/>
    </row>
    <row r="9" spans="1:44" s="1" customFormat="1" ht="14.5" customHeight="1">
      <c r="B9" s="16"/>
      <c r="AR9" s="16"/>
    </row>
    <row r="10" spans="1:44" s="1" customFormat="1" ht="12" customHeight="1">
      <c r="B10" s="16"/>
      <c r="D10" s="21" t="s">
        <v>14</v>
      </c>
      <c r="AK10" s="21" t="s">
        <v>15</v>
      </c>
      <c r="AN10" s="19" t="s">
        <v>1</v>
      </c>
      <c r="AR10" s="16"/>
    </row>
    <row r="11" spans="1:44" s="1" customFormat="1" ht="18.5" customHeight="1">
      <c r="B11" s="16"/>
      <c r="E11" s="19" t="s">
        <v>16</v>
      </c>
      <c r="AK11" s="21" t="s">
        <v>17</v>
      </c>
      <c r="AN11" s="19" t="s">
        <v>1</v>
      </c>
      <c r="AR11" s="16"/>
    </row>
    <row r="12" spans="1:44" s="1" customFormat="1" ht="7" customHeight="1">
      <c r="B12" s="16"/>
      <c r="AR12" s="16"/>
    </row>
    <row r="13" spans="1:44" s="1" customFormat="1" ht="12" customHeight="1">
      <c r="B13" s="16"/>
      <c r="D13" s="21" t="s">
        <v>18</v>
      </c>
      <c r="AK13" s="21" t="s">
        <v>15</v>
      </c>
      <c r="AN13" s="19" t="s">
        <v>1</v>
      </c>
      <c r="AR13" s="16"/>
    </row>
    <row r="14" spans="1:44" ht="13">
      <c r="B14" s="16"/>
      <c r="E14" s="19"/>
      <c r="AK14" s="21" t="s">
        <v>17</v>
      </c>
      <c r="AN14" s="19" t="s">
        <v>1</v>
      </c>
      <c r="AR14" s="16"/>
    </row>
    <row r="15" spans="1:44" s="1" customFormat="1" ht="7" customHeight="1">
      <c r="B15" s="16"/>
      <c r="AR15" s="16"/>
    </row>
    <row r="16" spans="1:44" s="1" customFormat="1" ht="12" customHeight="1">
      <c r="B16" s="16"/>
      <c r="D16" s="21" t="s">
        <v>19</v>
      </c>
      <c r="AK16" s="21" t="s">
        <v>15</v>
      </c>
      <c r="AN16" s="19" t="s">
        <v>1</v>
      </c>
      <c r="AR16" s="16"/>
    </row>
    <row r="17" spans="1:44" s="1" customFormat="1" ht="18.5" customHeight="1">
      <c r="B17" s="16"/>
      <c r="E17" s="19"/>
      <c r="AK17" s="21" t="s">
        <v>17</v>
      </c>
      <c r="AN17" s="19" t="s">
        <v>1</v>
      </c>
      <c r="AR17" s="16"/>
    </row>
    <row r="18" spans="1:44" s="1" customFormat="1" ht="7" customHeight="1">
      <c r="B18" s="16"/>
      <c r="AR18" s="16"/>
    </row>
    <row r="19" spans="1:44" s="1" customFormat="1" ht="12" customHeight="1">
      <c r="B19" s="16"/>
      <c r="D19" s="21" t="s">
        <v>20</v>
      </c>
      <c r="AK19" s="21" t="s">
        <v>15</v>
      </c>
      <c r="AN19" s="19" t="s">
        <v>1</v>
      </c>
      <c r="AR19" s="16"/>
    </row>
    <row r="20" spans="1:44" s="1" customFormat="1" ht="18.5" customHeight="1">
      <c r="B20" s="16"/>
      <c r="E20" s="19" t="s">
        <v>21</v>
      </c>
      <c r="AK20" s="21" t="s">
        <v>17</v>
      </c>
      <c r="AN20" s="19" t="s">
        <v>1</v>
      </c>
      <c r="AR20" s="16"/>
    </row>
    <row r="21" spans="1:44" s="1" customFormat="1" ht="7" customHeight="1">
      <c r="B21" s="16"/>
      <c r="AR21" s="16"/>
    </row>
    <row r="22" spans="1:44" s="1" customFormat="1" ht="12" customHeight="1">
      <c r="B22" s="16"/>
      <c r="D22" s="21" t="s">
        <v>22</v>
      </c>
      <c r="AR22" s="16"/>
    </row>
    <row r="23" spans="1:44" s="1" customFormat="1" ht="16.5" customHeight="1">
      <c r="B23" s="16"/>
      <c r="E23" s="138" t="s">
        <v>1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R23" s="16"/>
    </row>
    <row r="24" spans="1:44" s="1" customFormat="1" ht="7" customHeight="1">
      <c r="B24" s="16"/>
      <c r="AR24" s="16"/>
    </row>
    <row r="25" spans="1:44" s="1" customFormat="1" ht="7" customHeight="1">
      <c r="B25" s="16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R25" s="16"/>
    </row>
    <row r="26" spans="1:44" s="1" customFormat="1" ht="14.5" customHeight="1">
      <c r="B26" s="16"/>
      <c r="D26" s="24" t="s">
        <v>23</v>
      </c>
      <c r="AK26" s="139">
        <f>ROUND(AG94,2)</f>
        <v>0</v>
      </c>
      <c r="AL26" s="131"/>
      <c r="AM26" s="131"/>
      <c r="AN26" s="131"/>
      <c r="AO26" s="131"/>
      <c r="AR26" s="16"/>
    </row>
    <row r="27" spans="1:44" s="1" customFormat="1" ht="14.5" customHeight="1">
      <c r="B27" s="16"/>
      <c r="D27" s="24" t="s">
        <v>24</v>
      </c>
      <c r="AK27" s="139">
        <f>ROUND(AG97, 2)</f>
        <v>0</v>
      </c>
      <c r="AL27" s="139"/>
      <c r="AM27" s="139"/>
      <c r="AN27" s="139"/>
      <c r="AO27" s="139"/>
      <c r="AR27" s="16"/>
    </row>
    <row r="28" spans="1:44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7"/>
    </row>
    <row r="29" spans="1:44" s="2" customFormat="1" ht="26" customHeight="1">
      <c r="A29" s="26"/>
      <c r="B29" s="27"/>
      <c r="C29" s="26"/>
      <c r="D29" s="28" t="s">
        <v>25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134">
        <f>ROUND(AK26 + AK27, 2)</f>
        <v>0</v>
      </c>
      <c r="AL29" s="135"/>
      <c r="AM29" s="135"/>
      <c r="AN29" s="135"/>
      <c r="AO29" s="135"/>
      <c r="AP29" s="26"/>
      <c r="AQ29" s="26"/>
      <c r="AR29" s="27"/>
    </row>
    <row r="30" spans="1:44" s="2" customFormat="1" ht="7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7"/>
    </row>
    <row r="31" spans="1:44" s="2" customFormat="1" ht="13">
      <c r="A31" s="26"/>
      <c r="B31" s="27"/>
      <c r="C31" s="26"/>
      <c r="D31" s="26"/>
      <c r="E31" s="26"/>
      <c r="F31" s="26"/>
      <c r="G31" s="26"/>
      <c r="H31" s="26"/>
      <c r="I31" s="26"/>
      <c r="J31" s="26"/>
      <c r="K31" s="26"/>
      <c r="L31" s="159" t="s">
        <v>26</v>
      </c>
      <c r="M31" s="159"/>
      <c r="N31" s="159"/>
      <c r="O31" s="159"/>
      <c r="P31" s="159"/>
      <c r="Q31" s="26"/>
      <c r="R31" s="26"/>
      <c r="S31" s="26"/>
      <c r="T31" s="26"/>
      <c r="U31" s="26"/>
      <c r="V31" s="26"/>
      <c r="W31" s="159" t="s">
        <v>27</v>
      </c>
      <c r="X31" s="159"/>
      <c r="Y31" s="159"/>
      <c r="Z31" s="159"/>
      <c r="AA31" s="159"/>
      <c r="AB31" s="159"/>
      <c r="AC31" s="159"/>
      <c r="AD31" s="159"/>
      <c r="AE31" s="159"/>
      <c r="AF31" s="26"/>
      <c r="AG31" s="26"/>
      <c r="AH31" s="26"/>
      <c r="AI31" s="26"/>
      <c r="AJ31" s="26"/>
      <c r="AK31" s="159" t="s">
        <v>28</v>
      </c>
      <c r="AL31" s="159"/>
      <c r="AM31" s="159"/>
      <c r="AN31" s="159"/>
      <c r="AO31" s="159"/>
      <c r="AP31" s="26"/>
      <c r="AQ31" s="26"/>
      <c r="AR31" s="27"/>
    </row>
    <row r="32" spans="1:44" s="3" customFormat="1" ht="14.5" customHeight="1">
      <c r="B32" s="31"/>
      <c r="D32" s="21" t="s">
        <v>29</v>
      </c>
      <c r="F32" s="21" t="s">
        <v>30</v>
      </c>
      <c r="L32" s="158">
        <v>0.2</v>
      </c>
      <c r="M32" s="157"/>
      <c r="N32" s="157"/>
      <c r="O32" s="157"/>
      <c r="P32" s="157"/>
      <c r="W32" s="156">
        <v>0</v>
      </c>
      <c r="X32" s="157"/>
      <c r="Y32" s="157"/>
      <c r="Z32" s="157"/>
      <c r="AA32" s="157"/>
      <c r="AB32" s="157"/>
      <c r="AC32" s="157"/>
      <c r="AD32" s="157"/>
      <c r="AE32" s="157"/>
      <c r="AK32" s="156">
        <v>0</v>
      </c>
      <c r="AL32" s="157"/>
      <c r="AM32" s="157"/>
      <c r="AN32" s="157"/>
      <c r="AO32" s="157"/>
      <c r="AR32" s="31"/>
    </row>
    <row r="33" spans="1:44" s="3" customFormat="1" ht="14.5" customHeight="1">
      <c r="B33" s="31"/>
      <c r="F33" s="21" t="s">
        <v>31</v>
      </c>
      <c r="L33" s="158">
        <v>0.2</v>
      </c>
      <c r="M33" s="157"/>
      <c r="N33" s="157"/>
      <c r="O33" s="157"/>
      <c r="P33" s="157"/>
      <c r="W33" s="156">
        <v>0</v>
      </c>
      <c r="X33" s="157"/>
      <c r="Y33" s="157"/>
      <c r="Z33" s="157"/>
      <c r="AA33" s="157"/>
      <c r="AB33" s="157"/>
      <c r="AC33" s="157"/>
      <c r="AD33" s="157"/>
      <c r="AE33" s="157"/>
      <c r="AK33" s="156">
        <v>0</v>
      </c>
      <c r="AL33" s="157"/>
      <c r="AM33" s="157"/>
      <c r="AN33" s="157"/>
      <c r="AO33" s="157"/>
      <c r="AR33" s="31"/>
    </row>
    <row r="34" spans="1:44" s="3" customFormat="1" ht="14.5" hidden="1" customHeight="1">
      <c r="B34" s="31"/>
      <c r="F34" s="21" t="s">
        <v>32</v>
      </c>
      <c r="L34" s="158">
        <v>0.2</v>
      </c>
      <c r="M34" s="157"/>
      <c r="N34" s="157"/>
      <c r="O34" s="157"/>
      <c r="P34" s="157"/>
      <c r="W34" s="156" t="e">
        <f>ROUND(#REF! + SUM(#REF!), 2)</f>
        <v>#REF!</v>
      </c>
      <c r="X34" s="157"/>
      <c r="Y34" s="157"/>
      <c r="Z34" s="157"/>
      <c r="AA34" s="157"/>
      <c r="AB34" s="157"/>
      <c r="AC34" s="157"/>
      <c r="AD34" s="157"/>
      <c r="AE34" s="157"/>
      <c r="AK34" s="156">
        <v>0</v>
      </c>
      <c r="AL34" s="157"/>
      <c r="AM34" s="157"/>
      <c r="AN34" s="157"/>
      <c r="AO34" s="157"/>
      <c r="AR34" s="31"/>
    </row>
    <row r="35" spans="1:44" s="3" customFormat="1" ht="14.5" hidden="1" customHeight="1">
      <c r="B35" s="31"/>
      <c r="F35" s="21" t="s">
        <v>33</v>
      </c>
      <c r="L35" s="158">
        <v>0.2</v>
      </c>
      <c r="M35" s="157"/>
      <c r="N35" s="157"/>
      <c r="O35" s="157"/>
      <c r="P35" s="157"/>
      <c r="W35" s="156" t="e">
        <f>ROUND(#REF! + SUM(#REF!), 2)</f>
        <v>#REF!</v>
      </c>
      <c r="X35" s="157"/>
      <c r="Y35" s="157"/>
      <c r="Z35" s="157"/>
      <c r="AA35" s="157"/>
      <c r="AB35" s="157"/>
      <c r="AC35" s="157"/>
      <c r="AD35" s="157"/>
      <c r="AE35" s="157"/>
      <c r="AK35" s="156">
        <v>0</v>
      </c>
      <c r="AL35" s="157"/>
      <c r="AM35" s="157"/>
      <c r="AN35" s="157"/>
      <c r="AO35" s="157"/>
      <c r="AR35" s="31"/>
    </row>
    <row r="36" spans="1:44" s="3" customFormat="1" ht="14.5" hidden="1" customHeight="1">
      <c r="B36" s="31"/>
      <c r="F36" s="21" t="s">
        <v>34</v>
      </c>
      <c r="L36" s="158">
        <v>0</v>
      </c>
      <c r="M36" s="157"/>
      <c r="N36" s="157"/>
      <c r="O36" s="157"/>
      <c r="P36" s="157"/>
      <c r="W36" s="156" t="e">
        <f>ROUND(#REF! + SUM(#REF!), 2)</f>
        <v>#REF!</v>
      </c>
      <c r="X36" s="157"/>
      <c r="Y36" s="157"/>
      <c r="Z36" s="157"/>
      <c r="AA36" s="157"/>
      <c r="AB36" s="157"/>
      <c r="AC36" s="157"/>
      <c r="AD36" s="157"/>
      <c r="AE36" s="157"/>
      <c r="AK36" s="156">
        <v>0</v>
      </c>
      <c r="AL36" s="157"/>
      <c r="AM36" s="157"/>
      <c r="AN36" s="157"/>
      <c r="AO36" s="157"/>
      <c r="AR36" s="31"/>
    </row>
    <row r="37" spans="1:44" s="2" customFormat="1" ht="7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</row>
    <row r="38" spans="1:44" s="2" customFormat="1" ht="26" customHeight="1">
      <c r="A38" s="26"/>
      <c r="B38" s="27"/>
      <c r="C38" s="32"/>
      <c r="D38" s="33" t="s">
        <v>35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 t="s">
        <v>36</v>
      </c>
      <c r="U38" s="34"/>
      <c r="V38" s="34"/>
      <c r="W38" s="34"/>
      <c r="X38" s="149" t="s">
        <v>37</v>
      </c>
      <c r="Y38" s="150"/>
      <c r="Z38" s="150"/>
      <c r="AA38" s="150"/>
      <c r="AB38" s="150"/>
      <c r="AC38" s="34"/>
      <c r="AD38" s="34"/>
      <c r="AE38" s="34"/>
      <c r="AF38" s="34"/>
      <c r="AG38" s="34"/>
      <c r="AH38" s="34"/>
      <c r="AI38" s="34"/>
      <c r="AJ38" s="34"/>
      <c r="AK38" s="151">
        <f>SUM(AK29:AK36)</f>
        <v>0</v>
      </c>
      <c r="AL38" s="150"/>
      <c r="AM38" s="150"/>
      <c r="AN38" s="150"/>
      <c r="AO38" s="152"/>
      <c r="AP38" s="32"/>
      <c r="AQ38" s="32"/>
      <c r="AR38" s="27"/>
    </row>
    <row r="39" spans="1:44" s="2" customFormat="1" ht="7" customHeight="1">
      <c r="A39" s="26"/>
      <c r="B39" s="27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7"/>
    </row>
    <row r="40" spans="1:44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7"/>
    </row>
    <row r="41" spans="1:44" s="1" customFormat="1" ht="14.5" customHeight="1">
      <c r="B41" s="16"/>
      <c r="AR41" s="16"/>
    </row>
    <row r="42" spans="1:44" s="1" customFormat="1" ht="14.5" customHeight="1">
      <c r="B42" s="16"/>
      <c r="AR42" s="16"/>
    </row>
    <row r="43" spans="1:44" s="1" customFormat="1" ht="14.5" customHeight="1">
      <c r="B43" s="16"/>
      <c r="AR43" s="16"/>
    </row>
    <row r="44" spans="1:44" s="1" customFormat="1" ht="14.5" customHeight="1">
      <c r="B44" s="16"/>
      <c r="AR44" s="16"/>
    </row>
    <row r="45" spans="1:44" s="1" customFormat="1" ht="14.5" customHeight="1">
      <c r="B45" s="16"/>
      <c r="AR45" s="16"/>
    </row>
    <row r="46" spans="1:44" s="1" customFormat="1" ht="14.5" customHeight="1">
      <c r="B46" s="16"/>
      <c r="AR46" s="16"/>
    </row>
    <row r="47" spans="1:44" s="1" customFormat="1" ht="14.5" customHeight="1">
      <c r="B47" s="16"/>
      <c r="AR47" s="16"/>
    </row>
    <row r="48" spans="1:44" s="1" customFormat="1" ht="14.5" customHeight="1">
      <c r="B48" s="16"/>
      <c r="AR48" s="16"/>
    </row>
    <row r="49" spans="1:44" s="2" customFormat="1" ht="14.5" customHeight="1">
      <c r="B49" s="36"/>
      <c r="D49" s="37" t="s">
        <v>38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39</v>
      </c>
      <c r="AI49" s="38"/>
      <c r="AJ49" s="38"/>
      <c r="AK49" s="38"/>
      <c r="AL49" s="38"/>
      <c r="AM49" s="38"/>
      <c r="AN49" s="38"/>
      <c r="AO49" s="38"/>
      <c r="AR49" s="36"/>
    </row>
    <row r="50" spans="1:44">
      <c r="B50" s="16"/>
      <c r="AR50" s="16"/>
    </row>
    <row r="51" spans="1:44">
      <c r="B51" s="16"/>
      <c r="AR51" s="16"/>
    </row>
    <row r="52" spans="1:44">
      <c r="B52" s="16"/>
      <c r="AR52" s="16"/>
    </row>
    <row r="53" spans="1:44">
      <c r="B53" s="16"/>
      <c r="AR53" s="16"/>
    </row>
    <row r="54" spans="1:44">
      <c r="B54" s="16"/>
      <c r="AR54" s="16"/>
    </row>
    <row r="55" spans="1:44">
      <c r="B55" s="16"/>
      <c r="AR55" s="16"/>
    </row>
    <row r="56" spans="1:44">
      <c r="B56" s="16"/>
      <c r="AR56" s="16"/>
    </row>
    <row r="57" spans="1:44">
      <c r="B57" s="16"/>
      <c r="AR57" s="16"/>
    </row>
    <row r="58" spans="1:44">
      <c r="B58" s="16"/>
      <c r="AR58" s="16"/>
    </row>
    <row r="59" spans="1:44">
      <c r="B59" s="16"/>
      <c r="AR59" s="16"/>
    </row>
    <row r="60" spans="1:44" s="2" customFormat="1" ht="13">
      <c r="A60" s="26"/>
      <c r="B60" s="27"/>
      <c r="C60" s="26"/>
      <c r="D60" s="39" t="s">
        <v>40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41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40</v>
      </c>
      <c r="AI60" s="29"/>
      <c r="AJ60" s="29"/>
      <c r="AK60" s="29"/>
      <c r="AL60" s="29"/>
      <c r="AM60" s="39" t="s">
        <v>41</v>
      </c>
      <c r="AN60" s="29"/>
      <c r="AO60" s="29"/>
      <c r="AP60" s="26"/>
      <c r="AQ60" s="26"/>
      <c r="AR60" s="27"/>
    </row>
    <row r="61" spans="1:44">
      <c r="B61" s="16"/>
      <c r="AR61" s="16"/>
    </row>
    <row r="62" spans="1:44">
      <c r="B62" s="16"/>
      <c r="AR62" s="16"/>
    </row>
    <row r="63" spans="1:44">
      <c r="B63" s="16"/>
      <c r="AR63" s="16"/>
    </row>
    <row r="64" spans="1:44" s="2" customFormat="1" ht="13">
      <c r="A64" s="26"/>
      <c r="B64" s="27"/>
      <c r="C64" s="26"/>
      <c r="D64" s="37" t="s">
        <v>42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43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</row>
    <row r="65" spans="1:44">
      <c r="B65" s="16"/>
      <c r="AR65" s="16"/>
    </row>
    <row r="66" spans="1:44">
      <c r="B66" s="16"/>
      <c r="AR66" s="16"/>
    </row>
    <row r="67" spans="1:44">
      <c r="B67" s="16"/>
      <c r="AR67" s="16"/>
    </row>
    <row r="68" spans="1:44">
      <c r="B68" s="16"/>
      <c r="AR68" s="16"/>
    </row>
    <row r="69" spans="1:44">
      <c r="B69" s="16"/>
      <c r="AR69" s="16"/>
    </row>
    <row r="70" spans="1:44">
      <c r="B70" s="16"/>
      <c r="AR70" s="16"/>
    </row>
    <row r="71" spans="1:44">
      <c r="B71" s="16"/>
      <c r="AR71" s="16"/>
    </row>
    <row r="72" spans="1:44">
      <c r="B72" s="16"/>
      <c r="AR72" s="16"/>
    </row>
    <row r="73" spans="1:44">
      <c r="B73" s="16"/>
      <c r="AR73" s="16"/>
    </row>
    <row r="74" spans="1:44">
      <c r="B74" s="16"/>
      <c r="AR74" s="16"/>
    </row>
    <row r="75" spans="1:44" s="2" customFormat="1" ht="13">
      <c r="A75" s="26"/>
      <c r="B75" s="27"/>
      <c r="C75" s="26"/>
      <c r="D75" s="39" t="s">
        <v>40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41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40</v>
      </c>
      <c r="AI75" s="29"/>
      <c r="AJ75" s="29"/>
      <c r="AK75" s="29"/>
      <c r="AL75" s="29"/>
      <c r="AM75" s="39" t="s">
        <v>41</v>
      </c>
      <c r="AN75" s="29"/>
      <c r="AO75" s="29"/>
      <c r="AP75" s="26"/>
      <c r="AQ75" s="26"/>
      <c r="AR75" s="27"/>
    </row>
    <row r="76" spans="1:44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</row>
    <row r="77" spans="1:44" s="2" customFormat="1" ht="7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</row>
    <row r="81" spans="1:44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</row>
    <row r="82" spans="1:44" s="2" customFormat="1" ht="25" customHeight="1">
      <c r="A82" s="26"/>
      <c r="B82" s="27"/>
      <c r="C82" s="17" t="s">
        <v>44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</row>
    <row r="83" spans="1:44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</row>
    <row r="84" spans="1:44" s="4" customFormat="1" ht="12" customHeight="1">
      <c r="B84" s="45"/>
      <c r="C84" s="21" t="s">
        <v>5</v>
      </c>
      <c r="L84" s="4" t="str">
        <f>K5</f>
        <v>202014</v>
      </c>
      <c r="AR84" s="45"/>
    </row>
    <row r="85" spans="1:44" s="5" customFormat="1" ht="37" customHeight="1">
      <c r="B85" s="46"/>
      <c r="C85" s="47" t="s">
        <v>7</v>
      </c>
      <c r="L85" s="153" t="str">
        <f>K6</f>
        <v>Zateplenie obvodového plášťa administratívnej budovy PRP, s.r.o.</v>
      </c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R85" s="46"/>
    </row>
    <row r="86" spans="1:44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</row>
    <row r="87" spans="1:44" s="2" customFormat="1" ht="12" customHeight="1">
      <c r="A87" s="26"/>
      <c r="B87" s="27"/>
      <c r="C87" s="21" t="s">
        <v>11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Tomášovce č.395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1" t="s">
        <v>13</v>
      </c>
      <c r="AJ87" s="26"/>
      <c r="AK87" s="26"/>
      <c r="AL87" s="26"/>
      <c r="AM87" s="155" t="str">
        <f>IF(AN8= "","",AN8)</f>
        <v/>
      </c>
      <c r="AN87" s="155"/>
      <c r="AO87" s="26"/>
      <c r="AP87" s="26"/>
      <c r="AQ87" s="26"/>
      <c r="AR87" s="27"/>
    </row>
    <row r="88" spans="1:44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</row>
    <row r="89" spans="1:44" s="2" customFormat="1" ht="15.25" customHeight="1">
      <c r="A89" s="26"/>
      <c r="B89" s="27"/>
      <c r="C89" s="21" t="s">
        <v>14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PRP, s.r.o.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1" t="s">
        <v>19</v>
      </c>
      <c r="AJ89" s="26"/>
      <c r="AK89" s="26"/>
      <c r="AL89" s="26"/>
      <c r="AM89" s="142" t="str">
        <f>IF(E17="","",E17)</f>
        <v/>
      </c>
      <c r="AN89" s="143"/>
      <c r="AO89" s="143"/>
      <c r="AP89" s="143"/>
      <c r="AQ89" s="26"/>
      <c r="AR89" s="27"/>
    </row>
    <row r="90" spans="1:44" s="2" customFormat="1" ht="15.25" customHeight="1">
      <c r="A90" s="26"/>
      <c r="B90" s="27"/>
      <c r="C90" s="21" t="s">
        <v>18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1" t="s">
        <v>20</v>
      </c>
      <c r="AJ90" s="26"/>
      <c r="AK90" s="26"/>
      <c r="AL90" s="26"/>
      <c r="AM90" s="142" t="str">
        <f>IF(E20="","",E20)</f>
        <v xml:space="preserve"> </v>
      </c>
      <c r="AN90" s="143"/>
      <c r="AO90" s="143"/>
      <c r="AP90" s="143"/>
      <c r="AQ90" s="26"/>
      <c r="AR90" s="27"/>
    </row>
    <row r="91" spans="1:44" s="2" customFormat="1" ht="10.7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</row>
    <row r="92" spans="1:44" s="2" customFormat="1" ht="29.25" customHeight="1">
      <c r="A92" s="26"/>
      <c r="B92" s="27"/>
      <c r="C92" s="144" t="s">
        <v>45</v>
      </c>
      <c r="D92" s="145"/>
      <c r="E92" s="145"/>
      <c r="F92" s="145"/>
      <c r="G92" s="145"/>
      <c r="H92" s="50"/>
      <c r="I92" s="146" t="s">
        <v>46</v>
      </c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7" t="s">
        <v>47</v>
      </c>
      <c r="AH92" s="145"/>
      <c r="AI92" s="145"/>
      <c r="AJ92" s="145"/>
      <c r="AK92" s="145"/>
      <c r="AL92" s="145"/>
      <c r="AM92" s="145"/>
      <c r="AN92" s="146" t="s">
        <v>48</v>
      </c>
      <c r="AO92" s="145"/>
      <c r="AP92" s="148"/>
      <c r="AQ92" s="51" t="s">
        <v>49</v>
      </c>
      <c r="AR92" s="27"/>
    </row>
    <row r="93" spans="1:44" s="2" customFormat="1" ht="10.7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</row>
    <row r="94" spans="1:44" s="6" customFormat="1" ht="32.5" customHeight="1">
      <c r="B94" s="53"/>
      <c r="C94" s="54" t="s">
        <v>50</v>
      </c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141">
        <f>ROUND(AG95,2)</f>
        <v>0</v>
      </c>
      <c r="AH94" s="141"/>
      <c r="AI94" s="141"/>
      <c r="AJ94" s="141"/>
      <c r="AK94" s="141"/>
      <c r="AL94" s="141"/>
      <c r="AM94" s="141"/>
      <c r="AN94" s="129">
        <v>0</v>
      </c>
      <c r="AO94" s="129"/>
      <c r="AP94" s="129"/>
      <c r="AQ94" s="57" t="s">
        <v>1</v>
      </c>
      <c r="AR94" s="53"/>
    </row>
    <row r="95" spans="1:44" s="7" customFormat="1" ht="24.75" customHeight="1">
      <c r="A95" s="58" t="s">
        <v>52</v>
      </c>
      <c r="B95" s="59"/>
      <c r="C95" s="60"/>
      <c r="D95" s="140" t="s">
        <v>6</v>
      </c>
      <c r="E95" s="140"/>
      <c r="F95" s="140"/>
      <c r="G95" s="140"/>
      <c r="H95" s="140"/>
      <c r="I95" s="61"/>
      <c r="J95" s="140" t="s">
        <v>8</v>
      </c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32">
        <f>'202014 - Zateplenie obvod...'!J30</f>
        <v>0</v>
      </c>
      <c r="AH95" s="133"/>
      <c r="AI95" s="133"/>
      <c r="AJ95" s="133"/>
      <c r="AK95" s="133"/>
      <c r="AL95" s="133"/>
      <c r="AM95" s="133"/>
      <c r="AN95" s="132">
        <v>0</v>
      </c>
      <c r="AO95" s="133"/>
      <c r="AP95" s="133"/>
      <c r="AQ95" s="62" t="s">
        <v>53</v>
      </c>
      <c r="AR95" s="59"/>
    </row>
    <row r="96" spans="1:44">
      <c r="B96" s="16"/>
      <c r="AR96" s="16"/>
    </row>
    <row r="97" spans="1:44" s="2" customFormat="1" ht="30" customHeight="1">
      <c r="A97" s="26"/>
      <c r="B97" s="27"/>
      <c r="C97" s="54" t="s">
        <v>55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129">
        <v>0</v>
      </c>
      <c r="AH97" s="129"/>
      <c r="AI97" s="129"/>
      <c r="AJ97" s="129"/>
      <c r="AK97" s="129"/>
      <c r="AL97" s="129"/>
      <c r="AM97" s="129"/>
      <c r="AN97" s="129">
        <v>0</v>
      </c>
      <c r="AO97" s="129"/>
      <c r="AP97" s="129"/>
      <c r="AQ97" s="63"/>
      <c r="AR97" s="27"/>
    </row>
    <row r="98" spans="1:44" s="2" customFormat="1" ht="10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</row>
    <row r="99" spans="1:44" s="2" customFormat="1" ht="30" customHeight="1">
      <c r="A99" s="26"/>
      <c r="B99" s="27"/>
      <c r="C99" s="64" t="s">
        <v>56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130">
        <f>ROUND(AG94 + AG97, 2)</f>
        <v>0</v>
      </c>
      <c r="AH99" s="130"/>
      <c r="AI99" s="130"/>
      <c r="AJ99" s="130"/>
      <c r="AK99" s="130"/>
      <c r="AL99" s="130"/>
      <c r="AM99" s="130"/>
      <c r="AN99" s="130">
        <f>ROUND(AN94 + AN97, 2)</f>
        <v>0</v>
      </c>
      <c r="AO99" s="130"/>
      <c r="AP99" s="130"/>
      <c r="AQ99" s="65"/>
      <c r="AR99" s="27"/>
    </row>
    <row r="100" spans="1:44" s="2" customFormat="1" ht="7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27"/>
    </row>
  </sheetData>
  <mergeCells count="44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AN94:AP94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</mergeCells>
  <hyperlinks>
    <hyperlink ref="A95" location="'202014 - Zateplenie obvod...'!C2" display="/" xr:uid="{00000000-0004-0000-0000-000000000000}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5"/>
  <sheetViews>
    <sheetView showGridLines="0" tabSelected="1" topLeftCell="A308" workbookViewId="0">
      <selection activeCell="P41" sqref="P41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</cols>
  <sheetData>
    <row r="1" spans="1:12">
      <c r="A1" s="67"/>
    </row>
    <row r="2" spans="1:12" s="1" customFormat="1" ht="37" customHeight="1">
      <c r="L2" s="128" t="s">
        <v>2</v>
      </c>
    </row>
    <row r="3" spans="1:12" s="1" customFormat="1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 s="1" customFormat="1" ht="25" customHeight="1">
      <c r="B4" s="16"/>
      <c r="D4" s="17" t="s">
        <v>57</v>
      </c>
      <c r="L4" s="16"/>
    </row>
    <row r="5" spans="1:12" s="1" customFormat="1" ht="7" customHeight="1">
      <c r="B5" s="16"/>
      <c r="L5" s="16"/>
    </row>
    <row r="6" spans="1:12" s="2" customFormat="1" ht="12" customHeight="1">
      <c r="A6" s="26"/>
      <c r="B6" s="27"/>
      <c r="C6" s="26"/>
      <c r="D6" s="21" t="s">
        <v>7</v>
      </c>
      <c r="E6" s="26"/>
      <c r="F6" s="26"/>
      <c r="G6" s="26"/>
      <c r="H6" s="26"/>
      <c r="I6" s="26"/>
      <c r="J6" s="26"/>
      <c r="K6" s="26"/>
      <c r="L6" s="36"/>
    </row>
    <row r="7" spans="1:12" s="2" customFormat="1" ht="24" customHeight="1">
      <c r="A7" s="26"/>
      <c r="B7" s="27"/>
      <c r="C7" s="26"/>
      <c r="D7" s="26"/>
      <c r="E7" s="160" t="s">
        <v>8</v>
      </c>
      <c r="F7" s="160"/>
      <c r="G7" s="160"/>
      <c r="H7" s="160"/>
      <c r="I7" s="160"/>
      <c r="J7" s="26"/>
      <c r="K7" s="26"/>
      <c r="L7" s="36"/>
    </row>
    <row r="8" spans="1:12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</row>
    <row r="9" spans="1:12" s="2" customFormat="1" ht="12" customHeight="1">
      <c r="A9" s="26"/>
      <c r="B9" s="27"/>
      <c r="C9" s="26"/>
      <c r="D9" s="21" t="s">
        <v>9</v>
      </c>
      <c r="E9" s="26"/>
      <c r="F9" s="19" t="s">
        <v>1</v>
      </c>
      <c r="G9" s="26"/>
      <c r="H9" s="26"/>
      <c r="I9" s="21" t="s">
        <v>10</v>
      </c>
      <c r="J9" s="19" t="s">
        <v>1</v>
      </c>
      <c r="K9" s="26"/>
      <c r="L9" s="36"/>
    </row>
    <row r="10" spans="1:12" s="2" customFormat="1" ht="12" customHeight="1">
      <c r="A10" s="26"/>
      <c r="B10" s="27"/>
      <c r="C10" s="26"/>
      <c r="D10" s="21" t="s">
        <v>11</v>
      </c>
      <c r="E10" s="26"/>
      <c r="F10" s="19" t="s">
        <v>12</v>
      </c>
      <c r="G10" s="26"/>
      <c r="H10" s="26"/>
      <c r="I10" s="21" t="s">
        <v>13</v>
      </c>
      <c r="J10" s="49"/>
      <c r="K10" s="26"/>
      <c r="L10" s="36"/>
    </row>
    <row r="11" spans="1:12" s="2" customFormat="1" ht="10.75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</row>
    <row r="12" spans="1:12" s="2" customFormat="1" ht="12" customHeight="1">
      <c r="A12" s="26"/>
      <c r="B12" s="27"/>
      <c r="C12" s="26"/>
      <c r="D12" s="21" t="s">
        <v>14</v>
      </c>
      <c r="E12" s="26"/>
      <c r="F12" s="26"/>
      <c r="G12" s="26"/>
      <c r="H12" s="26"/>
      <c r="I12" s="21" t="s">
        <v>15</v>
      </c>
      <c r="J12" s="19" t="s">
        <v>1</v>
      </c>
      <c r="K12" s="26"/>
      <c r="L12" s="36"/>
    </row>
    <row r="13" spans="1:12" s="2" customFormat="1" ht="18" customHeight="1">
      <c r="A13" s="26"/>
      <c r="B13" s="27"/>
      <c r="C13" s="26"/>
      <c r="D13" s="26"/>
      <c r="E13" s="19" t="s">
        <v>16</v>
      </c>
      <c r="F13" s="26"/>
      <c r="G13" s="26"/>
      <c r="H13" s="26"/>
      <c r="I13" s="21" t="s">
        <v>17</v>
      </c>
      <c r="J13" s="19" t="s">
        <v>1</v>
      </c>
      <c r="K13" s="26"/>
      <c r="L13" s="36"/>
    </row>
    <row r="14" spans="1:12" s="2" customFormat="1" ht="7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</row>
    <row r="15" spans="1:12" s="2" customFormat="1" ht="12" customHeight="1">
      <c r="A15" s="26"/>
      <c r="B15" s="27"/>
      <c r="C15" s="26"/>
      <c r="D15" s="21" t="s">
        <v>18</v>
      </c>
      <c r="E15" s="26"/>
      <c r="F15" s="26"/>
      <c r="G15" s="26"/>
      <c r="H15" s="26"/>
      <c r="I15" s="21" t="s">
        <v>15</v>
      </c>
      <c r="J15" s="19" t="s">
        <v>1</v>
      </c>
      <c r="K15" s="26"/>
      <c r="L15" s="36"/>
    </row>
    <row r="16" spans="1:12" s="2" customFormat="1" ht="18" customHeight="1">
      <c r="A16" s="26"/>
      <c r="B16" s="27"/>
      <c r="C16" s="26"/>
      <c r="D16" s="26"/>
      <c r="E16" s="19"/>
      <c r="F16" s="26"/>
      <c r="G16" s="26"/>
      <c r="H16" s="26"/>
      <c r="I16" s="21" t="s">
        <v>17</v>
      </c>
      <c r="J16" s="19" t="s">
        <v>1</v>
      </c>
      <c r="K16" s="26"/>
      <c r="L16" s="36"/>
    </row>
    <row r="17" spans="1:12" s="2" customFormat="1" ht="7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</row>
    <row r="18" spans="1:12" s="2" customFormat="1" ht="12" customHeight="1">
      <c r="A18" s="26"/>
      <c r="B18" s="27"/>
      <c r="C18" s="26"/>
      <c r="D18" s="21" t="s">
        <v>19</v>
      </c>
      <c r="E18" s="26"/>
      <c r="F18" s="26"/>
      <c r="G18" s="26"/>
      <c r="H18" s="26"/>
      <c r="I18" s="21" t="s">
        <v>15</v>
      </c>
      <c r="J18" s="19" t="s">
        <v>1</v>
      </c>
      <c r="K18" s="26"/>
      <c r="L18" s="36"/>
    </row>
    <row r="19" spans="1:12" s="2" customFormat="1" ht="18" customHeight="1">
      <c r="A19" s="26"/>
      <c r="B19" s="27"/>
      <c r="C19" s="26"/>
      <c r="D19" s="26"/>
      <c r="E19" s="19"/>
      <c r="F19" s="26"/>
      <c r="G19" s="26"/>
      <c r="H19" s="26"/>
      <c r="I19" s="21" t="s">
        <v>17</v>
      </c>
      <c r="J19" s="19" t="s">
        <v>1</v>
      </c>
      <c r="K19" s="26"/>
      <c r="L19" s="36"/>
    </row>
    <row r="20" spans="1:12" s="2" customFormat="1" ht="7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</row>
    <row r="21" spans="1:12" s="2" customFormat="1" ht="12" customHeight="1">
      <c r="A21" s="26"/>
      <c r="B21" s="27"/>
      <c r="C21" s="26"/>
      <c r="D21" s="21" t="s">
        <v>20</v>
      </c>
      <c r="E21" s="26"/>
      <c r="F21" s="26"/>
      <c r="G21" s="26"/>
      <c r="H21" s="26"/>
      <c r="I21" s="21" t="s">
        <v>15</v>
      </c>
      <c r="J21" s="19" t="str">
        <f>IF('Rekapitulácia stavby'!AN19="","",'Rekapitulácia stavby'!AN19)</f>
        <v/>
      </c>
      <c r="K21" s="26"/>
      <c r="L21" s="36"/>
    </row>
    <row r="22" spans="1:12" s="2" customFormat="1" ht="18" customHeight="1">
      <c r="A22" s="26"/>
      <c r="B22" s="27"/>
      <c r="C22" s="26"/>
      <c r="D22" s="26"/>
      <c r="E22" s="19" t="str">
        <f>IF('Rekapitulácia stavby'!E20="","",'Rekapitulácia stavby'!E20)</f>
        <v xml:space="preserve"> </v>
      </c>
      <c r="F22" s="26"/>
      <c r="G22" s="26"/>
      <c r="H22" s="26"/>
      <c r="I22" s="21" t="s">
        <v>17</v>
      </c>
      <c r="J22" s="19" t="str">
        <f>IF('Rekapitulácia stavby'!AN20="","",'Rekapitulácia stavby'!AN20)</f>
        <v/>
      </c>
      <c r="K22" s="26"/>
      <c r="L22" s="36"/>
    </row>
    <row r="23" spans="1:12" s="2" customFormat="1" ht="7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</row>
    <row r="24" spans="1:12" s="2" customFormat="1" ht="12" customHeight="1">
      <c r="A24" s="26"/>
      <c r="B24" s="27"/>
      <c r="C24" s="26"/>
      <c r="D24" s="21" t="s">
        <v>22</v>
      </c>
      <c r="E24" s="26"/>
      <c r="F24" s="26"/>
      <c r="G24" s="26"/>
      <c r="H24" s="26"/>
      <c r="I24" s="26"/>
      <c r="J24" s="26"/>
      <c r="K24" s="26"/>
      <c r="L24" s="36"/>
    </row>
    <row r="25" spans="1:12" s="8" customFormat="1" ht="16.5" customHeight="1">
      <c r="A25" s="68"/>
      <c r="B25" s="69"/>
      <c r="C25" s="68"/>
      <c r="D25" s="68"/>
      <c r="E25" s="138" t="s">
        <v>1</v>
      </c>
      <c r="F25" s="138"/>
      <c r="G25" s="138"/>
      <c r="H25" s="138"/>
      <c r="I25" s="68"/>
      <c r="J25" s="68"/>
      <c r="K25" s="68"/>
      <c r="L25" s="70"/>
    </row>
    <row r="26" spans="1:12" s="2" customFormat="1" ht="7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</row>
    <row r="27" spans="1:12" s="2" customFormat="1" ht="7" customHeight="1">
      <c r="A27" s="26"/>
      <c r="B27" s="27"/>
      <c r="C27" s="26"/>
      <c r="D27" s="52"/>
      <c r="E27" s="52"/>
      <c r="F27" s="52"/>
      <c r="G27" s="52"/>
      <c r="H27" s="52"/>
      <c r="I27" s="52"/>
      <c r="J27" s="52"/>
      <c r="K27" s="52"/>
      <c r="L27" s="36"/>
    </row>
    <row r="28" spans="1:12" s="2" customFormat="1" ht="14.5" customHeight="1">
      <c r="A28" s="26"/>
      <c r="B28" s="27"/>
      <c r="C28" s="26"/>
      <c r="D28" s="19" t="s">
        <v>58</v>
      </c>
      <c r="E28" s="26"/>
      <c r="F28" s="26"/>
      <c r="G28" s="26"/>
      <c r="H28" s="26"/>
      <c r="I28" s="26"/>
      <c r="J28" s="25">
        <f>J94</f>
        <v>0</v>
      </c>
      <c r="K28" s="26"/>
      <c r="L28" s="36"/>
    </row>
    <row r="29" spans="1:12" s="2" customFormat="1" ht="14.5" customHeight="1">
      <c r="A29" s="26"/>
      <c r="B29" s="27"/>
      <c r="C29" s="26"/>
      <c r="D29" s="24" t="s">
        <v>59</v>
      </c>
      <c r="E29" s="26"/>
      <c r="F29" s="26"/>
      <c r="G29" s="26"/>
      <c r="H29" s="26"/>
      <c r="I29" s="26"/>
      <c r="J29" s="25">
        <f>J108</f>
        <v>0</v>
      </c>
      <c r="K29" s="26"/>
      <c r="L29" s="36"/>
    </row>
    <row r="30" spans="1:12" s="2" customFormat="1" ht="25.25" customHeight="1">
      <c r="A30" s="26"/>
      <c r="B30" s="27"/>
      <c r="C30" s="26"/>
      <c r="D30" s="71" t="s">
        <v>25</v>
      </c>
      <c r="E30" s="26"/>
      <c r="F30" s="26"/>
      <c r="G30" s="26"/>
      <c r="H30" s="26"/>
      <c r="I30" s="26"/>
      <c r="J30" s="56">
        <f>ROUND(J28 + J29, 2)</f>
        <v>0</v>
      </c>
      <c r="K30" s="26"/>
      <c r="L30" s="36"/>
    </row>
    <row r="31" spans="1:12" s="2" customFormat="1" ht="7" customHeight="1">
      <c r="A31" s="26"/>
      <c r="B31" s="27"/>
      <c r="C31" s="26"/>
      <c r="D31" s="52"/>
      <c r="E31" s="52"/>
      <c r="F31" s="52"/>
      <c r="G31" s="52"/>
      <c r="H31" s="52"/>
      <c r="I31" s="52"/>
      <c r="J31" s="52"/>
      <c r="K31" s="52"/>
      <c r="L31" s="36"/>
    </row>
    <row r="32" spans="1:12" s="2" customFormat="1" ht="14.5" customHeight="1">
      <c r="A32" s="26"/>
      <c r="B32" s="27"/>
      <c r="C32" s="26"/>
      <c r="D32" s="26"/>
      <c r="E32" s="26"/>
      <c r="F32" s="30" t="s">
        <v>27</v>
      </c>
      <c r="G32" s="26"/>
      <c r="H32" s="26"/>
      <c r="I32" s="30" t="s">
        <v>26</v>
      </c>
      <c r="J32" s="30" t="s">
        <v>28</v>
      </c>
      <c r="K32" s="26"/>
      <c r="L32" s="36"/>
    </row>
    <row r="33" spans="1:12" s="2" customFormat="1" ht="14.5" customHeight="1">
      <c r="A33" s="26"/>
      <c r="B33" s="27"/>
      <c r="C33" s="26"/>
      <c r="D33" s="72" t="s">
        <v>29</v>
      </c>
      <c r="E33" s="21" t="s">
        <v>30</v>
      </c>
      <c r="F33" s="73"/>
      <c r="G33" s="26"/>
      <c r="H33" s="26"/>
      <c r="I33" s="74">
        <v>0.2</v>
      </c>
      <c r="J33" s="73">
        <v>0</v>
      </c>
      <c r="K33" s="26"/>
      <c r="L33" s="36"/>
    </row>
    <row r="34" spans="1:12" s="2" customFormat="1" ht="14.5" customHeight="1">
      <c r="A34" s="26"/>
      <c r="B34" s="27"/>
      <c r="C34" s="26"/>
      <c r="D34" s="26"/>
      <c r="E34" s="21" t="s">
        <v>31</v>
      </c>
      <c r="F34" s="73"/>
      <c r="G34" s="26"/>
      <c r="H34" s="26"/>
      <c r="I34" s="74">
        <v>0.2</v>
      </c>
      <c r="J34" s="73">
        <v>0</v>
      </c>
      <c r="K34" s="26"/>
      <c r="L34" s="36"/>
    </row>
    <row r="35" spans="1:12" s="2" customFormat="1" ht="14.5" hidden="1" customHeight="1">
      <c r="A35" s="26"/>
      <c r="B35" s="27"/>
      <c r="C35" s="26"/>
      <c r="D35" s="26"/>
      <c r="E35" s="21" t="s">
        <v>32</v>
      </c>
      <c r="F35" s="73" t="e">
        <f>ROUND((SUM(#REF!) + SUM(#REF!)),  2)</f>
        <v>#REF!</v>
      </c>
      <c r="G35" s="26"/>
      <c r="H35" s="26"/>
      <c r="I35" s="74">
        <v>0.2</v>
      </c>
      <c r="J35" s="73">
        <f>0</f>
        <v>0</v>
      </c>
      <c r="K35" s="26"/>
      <c r="L35" s="36"/>
    </row>
    <row r="36" spans="1:12" s="2" customFormat="1" ht="14.5" hidden="1" customHeight="1">
      <c r="A36" s="26"/>
      <c r="B36" s="27"/>
      <c r="C36" s="26"/>
      <c r="D36" s="26"/>
      <c r="E36" s="21" t="s">
        <v>33</v>
      </c>
      <c r="F36" s="73" t="e">
        <f>ROUND((SUM(#REF!) + SUM(#REF!)),  2)</f>
        <v>#REF!</v>
      </c>
      <c r="G36" s="26"/>
      <c r="H36" s="26"/>
      <c r="I36" s="74">
        <v>0.2</v>
      </c>
      <c r="J36" s="73">
        <f>0</f>
        <v>0</v>
      </c>
      <c r="K36" s="26"/>
      <c r="L36" s="36"/>
    </row>
    <row r="37" spans="1:12" s="2" customFormat="1" ht="14.5" hidden="1" customHeight="1">
      <c r="A37" s="26"/>
      <c r="B37" s="27"/>
      <c r="C37" s="26"/>
      <c r="D37" s="26"/>
      <c r="E37" s="21" t="s">
        <v>34</v>
      </c>
      <c r="F37" s="73" t="e">
        <f>ROUND((SUM(#REF!) + SUM(#REF!)),  2)</f>
        <v>#REF!</v>
      </c>
      <c r="G37" s="26"/>
      <c r="H37" s="26"/>
      <c r="I37" s="74">
        <v>0</v>
      </c>
      <c r="J37" s="73">
        <f>0</f>
        <v>0</v>
      </c>
      <c r="K37" s="26"/>
      <c r="L37" s="36"/>
    </row>
    <row r="38" spans="1:12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</row>
    <row r="39" spans="1:12" s="2" customFormat="1" ht="25.25" customHeight="1">
      <c r="A39" s="26"/>
      <c r="B39" s="27"/>
      <c r="C39" s="65"/>
      <c r="D39" s="75" t="s">
        <v>35</v>
      </c>
      <c r="E39" s="50"/>
      <c r="F39" s="50"/>
      <c r="G39" s="76" t="s">
        <v>36</v>
      </c>
      <c r="H39" s="77" t="s">
        <v>37</v>
      </c>
      <c r="I39" s="50"/>
      <c r="J39" s="78">
        <f>SUM(J30:J37)</f>
        <v>0</v>
      </c>
      <c r="K39" s="79"/>
      <c r="L39" s="36"/>
    </row>
    <row r="40" spans="1:12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</row>
    <row r="41" spans="1:12" s="1" customFormat="1" ht="14.5" customHeight="1">
      <c r="B41" s="16"/>
      <c r="L41" s="16"/>
    </row>
    <row r="42" spans="1:12" s="1" customFormat="1" ht="14.5" customHeight="1">
      <c r="B42" s="16"/>
      <c r="L42" s="16"/>
    </row>
    <row r="43" spans="1:12" s="1" customFormat="1" ht="14.5" customHeight="1">
      <c r="B43" s="16"/>
      <c r="L43" s="16"/>
    </row>
    <row r="44" spans="1:12" s="1" customFormat="1" ht="14.5" customHeight="1">
      <c r="B44" s="16"/>
      <c r="L44" s="16"/>
    </row>
    <row r="45" spans="1:12" s="1" customFormat="1" ht="14.5" customHeight="1">
      <c r="B45" s="16"/>
      <c r="L45" s="16"/>
    </row>
    <row r="46" spans="1:12" s="1" customFormat="1" ht="14.5" customHeight="1">
      <c r="B46" s="16"/>
      <c r="L46" s="16"/>
    </row>
    <row r="47" spans="1:12" s="1" customFormat="1" ht="14.5" customHeight="1">
      <c r="B47" s="16"/>
      <c r="L47" s="16"/>
    </row>
    <row r="48" spans="1:12" s="1" customFormat="1" ht="14.5" customHeight="1">
      <c r="B48" s="16"/>
      <c r="L48" s="16"/>
    </row>
    <row r="49" spans="1:12" s="1" customFormat="1" ht="14.5" customHeight="1">
      <c r="B49" s="16"/>
      <c r="L49" s="16"/>
    </row>
    <row r="50" spans="1:12" s="2" customFormat="1" ht="14.5" customHeight="1">
      <c r="B50" s="36"/>
      <c r="D50" s="37" t="s">
        <v>38</v>
      </c>
      <c r="E50" s="38"/>
      <c r="F50" s="38"/>
      <c r="G50" s="37" t="s">
        <v>39</v>
      </c>
      <c r="H50" s="38"/>
      <c r="I50" s="38"/>
      <c r="J50" s="38"/>
      <c r="K50" s="38"/>
      <c r="L50" s="36"/>
    </row>
    <row r="51" spans="1:12">
      <c r="B51" s="16"/>
      <c r="L51" s="16"/>
    </row>
    <row r="52" spans="1:12">
      <c r="B52" s="16"/>
      <c r="L52" s="16"/>
    </row>
    <row r="53" spans="1:12">
      <c r="B53" s="16"/>
      <c r="L53" s="16"/>
    </row>
    <row r="54" spans="1:12">
      <c r="B54" s="16"/>
      <c r="L54" s="16"/>
    </row>
    <row r="55" spans="1:12">
      <c r="B55" s="16"/>
      <c r="L55" s="16"/>
    </row>
    <row r="56" spans="1:12">
      <c r="B56" s="16"/>
      <c r="L56" s="16"/>
    </row>
    <row r="57" spans="1:12">
      <c r="B57" s="16"/>
      <c r="L57" s="16"/>
    </row>
    <row r="58" spans="1:12">
      <c r="B58" s="16"/>
      <c r="L58" s="16"/>
    </row>
    <row r="59" spans="1:12">
      <c r="B59" s="16"/>
      <c r="L59" s="16"/>
    </row>
    <row r="60" spans="1:12">
      <c r="B60" s="16"/>
      <c r="L60" s="16"/>
    </row>
    <row r="61" spans="1:12" s="2" customFormat="1" ht="13">
      <c r="A61" s="26"/>
      <c r="B61" s="27"/>
      <c r="C61" s="26"/>
      <c r="D61" s="39" t="s">
        <v>40</v>
      </c>
      <c r="E61" s="29"/>
      <c r="F61" s="80" t="s">
        <v>41</v>
      </c>
      <c r="G61" s="39" t="s">
        <v>40</v>
      </c>
      <c r="H61" s="29"/>
      <c r="I61" s="29"/>
      <c r="J61" s="81" t="s">
        <v>41</v>
      </c>
      <c r="K61" s="29"/>
      <c r="L61" s="36"/>
    </row>
    <row r="62" spans="1:12">
      <c r="B62" s="16"/>
      <c r="L62" s="16"/>
    </row>
    <row r="63" spans="1:12">
      <c r="B63" s="16"/>
      <c r="L63" s="16"/>
    </row>
    <row r="64" spans="1:12">
      <c r="B64" s="16"/>
      <c r="L64" s="16"/>
    </row>
    <row r="65" spans="1:12" s="2" customFormat="1" ht="13">
      <c r="A65" s="26"/>
      <c r="B65" s="27"/>
      <c r="C65" s="26"/>
      <c r="D65" s="37" t="s">
        <v>42</v>
      </c>
      <c r="E65" s="40"/>
      <c r="F65" s="40"/>
      <c r="G65" s="37" t="s">
        <v>43</v>
      </c>
      <c r="H65" s="40"/>
      <c r="I65" s="40"/>
      <c r="J65" s="40"/>
      <c r="K65" s="40"/>
      <c r="L65" s="36"/>
    </row>
    <row r="66" spans="1:12">
      <c r="B66" s="16"/>
      <c r="L66" s="16"/>
    </row>
    <row r="67" spans="1:12">
      <c r="B67" s="16"/>
      <c r="L67" s="16"/>
    </row>
    <row r="68" spans="1:12">
      <c r="B68" s="16"/>
      <c r="L68" s="16"/>
    </row>
    <row r="69" spans="1:12">
      <c r="B69" s="16"/>
      <c r="L69" s="16"/>
    </row>
    <row r="70" spans="1:12">
      <c r="B70" s="16"/>
      <c r="L70" s="16"/>
    </row>
    <row r="71" spans="1:12">
      <c r="B71" s="16"/>
      <c r="L71" s="16"/>
    </row>
    <row r="72" spans="1:12">
      <c r="B72" s="16"/>
      <c r="L72" s="16"/>
    </row>
    <row r="73" spans="1:12">
      <c r="B73" s="16"/>
      <c r="L73" s="16"/>
    </row>
    <row r="74" spans="1:12">
      <c r="B74" s="16"/>
      <c r="L74" s="16"/>
    </row>
    <row r="75" spans="1:12">
      <c r="B75" s="16"/>
      <c r="L75" s="16"/>
    </row>
    <row r="76" spans="1:12" s="2" customFormat="1" ht="13">
      <c r="A76" s="26"/>
      <c r="B76" s="27"/>
      <c r="C76" s="26"/>
      <c r="D76" s="39" t="s">
        <v>40</v>
      </c>
      <c r="E76" s="29"/>
      <c r="F76" s="80" t="s">
        <v>41</v>
      </c>
      <c r="G76" s="39" t="s">
        <v>40</v>
      </c>
      <c r="H76" s="29"/>
      <c r="I76" s="29"/>
      <c r="J76" s="81" t="s">
        <v>41</v>
      </c>
      <c r="K76" s="29"/>
      <c r="L76" s="36"/>
    </row>
    <row r="77" spans="1:12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</row>
    <row r="81" spans="1:12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</row>
    <row r="82" spans="1:12" s="2" customFormat="1" ht="25" customHeight="1">
      <c r="A82" s="26"/>
      <c r="B82" s="27"/>
      <c r="C82" s="17" t="s">
        <v>60</v>
      </c>
      <c r="D82" s="26"/>
      <c r="E82" s="26"/>
      <c r="F82" s="26"/>
      <c r="G82" s="26"/>
      <c r="H82" s="26"/>
      <c r="I82" s="26"/>
      <c r="J82" s="26"/>
      <c r="K82" s="26"/>
      <c r="L82" s="36"/>
    </row>
    <row r="83" spans="1:12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</row>
    <row r="84" spans="1:12" s="2" customFormat="1" ht="12" customHeight="1">
      <c r="A84" s="26"/>
      <c r="B84" s="27"/>
      <c r="C84" s="21" t="s">
        <v>7</v>
      </c>
      <c r="D84" s="26"/>
      <c r="E84" s="26"/>
      <c r="F84" s="26"/>
      <c r="G84" s="26"/>
      <c r="H84" s="26"/>
      <c r="I84" s="26"/>
      <c r="J84" s="26"/>
      <c r="K84" s="26"/>
      <c r="L84" s="36"/>
    </row>
    <row r="85" spans="1:12" s="2" customFormat="1" ht="16.5" customHeight="1">
      <c r="A85" s="26"/>
      <c r="B85" s="27"/>
      <c r="C85" s="26"/>
      <c r="D85" s="26"/>
      <c r="E85" s="160" t="str">
        <f>E7</f>
        <v>Zateplenie obvodového plášťa administratívnej budovy PRP, s.r.o.</v>
      </c>
      <c r="F85" s="160"/>
      <c r="G85" s="160"/>
      <c r="H85" s="160"/>
      <c r="I85" s="160"/>
      <c r="J85" s="26"/>
      <c r="K85" s="26"/>
      <c r="L85" s="36"/>
    </row>
    <row r="86" spans="1:12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</row>
    <row r="87" spans="1:12" s="2" customFormat="1" ht="12" customHeight="1">
      <c r="A87" s="26"/>
      <c r="B87" s="27"/>
      <c r="C87" s="21" t="s">
        <v>11</v>
      </c>
      <c r="D87" s="26"/>
      <c r="E87" s="26"/>
      <c r="F87" s="19" t="str">
        <f>F10</f>
        <v>Tomášovce č.395</v>
      </c>
      <c r="G87" s="26"/>
      <c r="H87" s="26"/>
      <c r="I87" s="21" t="s">
        <v>13</v>
      </c>
      <c r="J87" s="49" t="str">
        <f>IF(J10="","",J10)</f>
        <v/>
      </c>
      <c r="K87" s="26"/>
      <c r="L87" s="36"/>
    </row>
    <row r="88" spans="1:12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</row>
    <row r="89" spans="1:12" s="2" customFormat="1" ht="24" customHeight="1">
      <c r="A89" s="26"/>
      <c r="B89" s="27"/>
      <c r="C89" s="21" t="s">
        <v>14</v>
      </c>
      <c r="D89" s="26"/>
      <c r="E89" s="26"/>
      <c r="F89" s="19" t="str">
        <f>E13</f>
        <v>PRP, s.r.o.</v>
      </c>
      <c r="G89" s="26"/>
      <c r="H89" s="26"/>
      <c r="I89" s="21" t="s">
        <v>19</v>
      </c>
      <c r="J89" s="22"/>
      <c r="K89" s="26"/>
      <c r="L89" s="36"/>
    </row>
    <row r="90" spans="1:12" s="2" customFormat="1" ht="15.25" customHeight="1">
      <c r="A90" s="26"/>
      <c r="B90" s="27"/>
      <c r="C90" s="21" t="s">
        <v>18</v>
      </c>
      <c r="D90" s="26"/>
      <c r="E90" s="26"/>
      <c r="F90" s="19" t="str">
        <f>IF(E16="","",E16)</f>
        <v/>
      </c>
      <c r="G90" s="26"/>
      <c r="H90" s="26"/>
      <c r="I90" s="21" t="s">
        <v>20</v>
      </c>
      <c r="J90" s="22" t="str">
        <f>E22</f>
        <v xml:space="preserve"> </v>
      </c>
      <c r="K90" s="26"/>
      <c r="L90" s="36"/>
    </row>
    <row r="91" spans="1:12" s="2" customFormat="1" ht="10.2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</row>
    <row r="92" spans="1:12" s="2" customFormat="1" ht="29.25" customHeight="1">
      <c r="A92" s="26"/>
      <c r="B92" s="27"/>
      <c r="C92" s="82" t="s">
        <v>61</v>
      </c>
      <c r="D92" s="65"/>
      <c r="E92" s="65"/>
      <c r="F92" s="65"/>
      <c r="G92" s="65"/>
      <c r="H92" s="65"/>
      <c r="I92" s="65"/>
      <c r="J92" s="83" t="s">
        <v>62</v>
      </c>
      <c r="K92" s="65"/>
      <c r="L92" s="36"/>
    </row>
    <row r="93" spans="1:12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</row>
    <row r="94" spans="1:12" s="2" customFormat="1" ht="22.75" customHeight="1">
      <c r="A94" s="26"/>
      <c r="B94" s="27"/>
      <c r="C94" s="84" t="s">
        <v>63</v>
      </c>
      <c r="D94" s="26"/>
      <c r="E94" s="26"/>
      <c r="F94" s="26"/>
      <c r="G94" s="26"/>
      <c r="H94" s="26"/>
      <c r="I94" s="26"/>
      <c r="J94" s="56">
        <f>J129</f>
        <v>0</v>
      </c>
      <c r="K94" s="26"/>
      <c r="L94" s="36"/>
    </row>
    <row r="95" spans="1:12" s="9" customFormat="1" ht="25" customHeight="1">
      <c r="B95" s="85"/>
      <c r="D95" s="86" t="s">
        <v>64</v>
      </c>
      <c r="E95" s="87"/>
      <c r="F95" s="87"/>
      <c r="G95" s="87"/>
      <c r="H95" s="87"/>
      <c r="I95" s="87"/>
      <c r="J95" s="88">
        <f>J130</f>
        <v>0</v>
      </c>
      <c r="L95" s="85"/>
    </row>
    <row r="96" spans="1:12" s="10" customFormat="1" ht="20" customHeight="1">
      <c r="B96" s="89"/>
      <c r="D96" s="90" t="s">
        <v>65</v>
      </c>
      <c r="E96" s="91"/>
      <c r="F96" s="91"/>
      <c r="G96" s="91"/>
      <c r="H96" s="91"/>
      <c r="I96" s="91"/>
      <c r="J96" s="92">
        <f>J131</f>
        <v>0</v>
      </c>
      <c r="L96" s="89"/>
    </row>
    <row r="97" spans="1:12" s="10" customFormat="1" ht="20" customHeight="1">
      <c r="B97" s="89"/>
      <c r="D97" s="90" t="s">
        <v>66</v>
      </c>
      <c r="E97" s="91"/>
      <c r="F97" s="91"/>
      <c r="G97" s="91"/>
      <c r="H97" s="91"/>
      <c r="I97" s="91"/>
      <c r="J97" s="92">
        <f>J144</f>
        <v>0</v>
      </c>
      <c r="L97" s="89"/>
    </row>
    <row r="98" spans="1:12" s="10" customFormat="1" ht="20" customHeight="1">
      <c r="B98" s="89"/>
      <c r="D98" s="90" t="s">
        <v>67</v>
      </c>
      <c r="E98" s="91"/>
      <c r="F98" s="91"/>
      <c r="G98" s="91"/>
      <c r="H98" s="91"/>
      <c r="I98" s="91"/>
      <c r="J98" s="92">
        <f>J174</f>
        <v>0</v>
      </c>
      <c r="L98" s="89"/>
    </row>
    <row r="99" spans="1:12" s="9" customFormat="1" ht="25" customHeight="1">
      <c r="B99" s="85"/>
      <c r="D99" s="86" t="s">
        <v>68</v>
      </c>
      <c r="E99" s="87"/>
      <c r="F99" s="87"/>
      <c r="G99" s="87"/>
      <c r="H99" s="87"/>
      <c r="I99" s="87"/>
      <c r="J99" s="88">
        <f>J176</f>
        <v>0</v>
      </c>
      <c r="L99" s="85"/>
    </row>
    <row r="100" spans="1:12" s="10" customFormat="1" ht="20" customHeight="1">
      <c r="B100" s="89"/>
      <c r="D100" s="90" t="s">
        <v>69</v>
      </c>
      <c r="E100" s="91"/>
      <c r="F100" s="91"/>
      <c r="G100" s="91"/>
      <c r="H100" s="91"/>
      <c r="I100" s="91"/>
      <c r="J100" s="92">
        <f>J177</f>
        <v>0</v>
      </c>
      <c r="L100" s="89"/>
    </row>
    <row r="101" spans="1:12" s="10" customFormat="1" ht="20" customHeight="1">
      <c r="B101" s="89"/>
      <c r="D101" s="90" t="s">
        <v>70</v>
      </c>
      <c r="E101" s="91"/>
      <c r="F101" s="91"/>
      <c r="G101" s="91"/>
      <c r="H101" s="91"/>
      <c r="I101" s="91"/>
      <c r="J101" s="92">
        <f>J181</f>
        <v>0</v>
      </c>
      <c r="L101" s="89"/>
    </row>
    <row r="102" spans="1:12" s="10" customFormat="1" ht="20" customHeight="1">
      <c r="B102" s="89"/>
      <c r="D102" s="90" t="s">
        <v>71</v>
      </c>
      <c r="E102" s="91"/>
      <c r="F102" s="91"/>
      <c r="G102" s="91"/>
      <c r="H102" s="91"/>
      <c r="I102" s="91"/>
      <c r="J102" s="92">
        <f>J185</f>
        <v>0</v>
      </c>
      <c r="L102" s="89"/>
    </row>
    <row r="103" spans="1:12" s="9" customFormat="1" ht="25" customHeight="1">
      <c r="B103" s="85"/>
      <c r="D103" s="86" t="s">
        <v>72</v>
      </c>
      <c r="E103" s="87"/>
      <c r="F103" s="87"/>
      <c r="G103" s="87"/>
      <c r="H103" s="87"/>
      <c r="I103" s="87"/>
      <c r="J103" s="88">
        <f>J188</f>
        <v>0</v>
      </c>
      <c r="L103" s="85"/>
    </row>
    <row r="104" spans="1:12" s="10" customFormat="1" ht="20" customHeight="1">
      <c r="B104" s="89"/>
      <c r="D104" s="90" t="s">
        <v>73</v>
      </c>
      <c r="E104" s="91"/>
      <c r="F104" s="91"/>
      <c r="G104" s="91"/>
      <c r="H104" s="91"/>
      <c r="I104" s="91"/>
      <c r="J104" s="92">
        <f>J189</f>
        <v>0</v>
      </c>
      <c r="L104" s="89"/>
    </row>
    <row r="105" spans="1:12" s="10" customFormat="1" ht="20" customHeight="1">
      <c r="B105" s="89"/>
      <c r="D105" s="90" t="s">
        <v>74</v>
      </c>
      <c r="E105" s="91"/>
      <c r="F105" s="91"/>
      <c r="G105" s="91"/>
      <c r="H105" s="91"/>
      <c r="I105" s="91"/>
      <c r="J105" s="92">
        <f>J213</f>
        <v>0</v>
      </c>
      <c r="L105" s="89"/>
    </row>
    <row r="106" spans="1:12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</row>
    <row r="107" spans="1:12" s="2" customFormat="1" ht="7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</row>
    <row r="108" spans="1:12" s="2" customFormat="1" ht="29.25" customHeight="1">
      <c r="A108" s="26"/>
      <c r="B108" s="27"/>
      <c r="C108" s="84" t="s">
        <v>75</v>
      </c>
      <c r="D108" s="26"/>
      <c r="E108" s="26"/>
      <c r="F108" s="26"/>
      <c r="G108" s="26"/>
      <c r="H108" s="26"/>
      <c r="I108" s="26"/>
      <c r="J108" s="93">
        <f>ROUND(J109 + J110,2)</f>
        <v>0</v>
      </c>
      <c r="K108" s="26"/>
      <c r="L108" s="36"/>
    </row>
    <row r="109" spans="1:12" s="2" customFormat="1" ht="18" customHeight="1">
      <c r="A109" s="26"/>
      <c r="B109" s="94"/>
      <c r="C109" s="95"/>
      <c r="D109" s="161" t="s">
        <v>76</v>
      </c>
      <c r="E109" s="161"/>
      <c r="F109" s="161"/>
      <c r="G109" s="95"/>
      <c r="H109" s="95"/>
      <c r="I109" s="95"/>
      <c r="J109" s="96">
        <v>0</v>
      </c>
      <c r="K109" s="95"/>
      <c r="L109" s="97"/>
    </row>
    <row r="110" spans="1:12" s="2" customFormat="1" ht="18" customHeight="1">
      <c r="A110" s="26"/>
      <c r="B110" s="94"/>
      <c r="C110" s="95"/>
      <c r="D110" s="161" t="s">
        <v>78</v>
      </c>
      <c r="E110" s="161"/>
      <c r="F110" s="161"/>
      <c r="G110" s="95"/>
      <c r="H110" s="95"/>
      <c r="I110" s="95"/>
      <c r="J110" s="96">
        <v>0</v>
      </c>
      <c r="K110" s="95"/>
      <c r="L110" s="97"/>
    </row>
    <row r="111" spans="1:12" s="2" customFormat="1" ht="18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</row>
    <row r="112" spans="1:12" s="2" customFormat="1" ht="29.25" customHeight="1">
      <c r="A112" s="26"/>
      <c r="B112" s="27"/>
      <c r="C112" s="64" t="s">
        <v>56</v>
      </c>
      <c r="D112" s="65"/>
      <c r="E112" s="65"/>
      <c r="F112" s="65"/>
      <c r="G112" s="65"/>
      <c r="H112" s="65"/>
      <c r="I112" s="65"/>
      <c r="J112" s="66">
        <f>ROUND(J94+J108,2)</f>
        <v>0</v>
      </c>
      <c r="K112" s="65"/>
      <c r="L112" s="36"/>
    </row>
    <row r="113" spans="1:12" s="2" customFormat="1" ht="7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</row>
    <row r="117" spans="1:12" s="2" customFormat="1" ht="7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</row>
    <row r="118" spans="1:12" s="2" customFormat="1" ht="25" customHeight="1">
      <c r="A118" s="26"/>
      <c r="B118" s="27"/>
      <c r="C118" s="17" t="s">
        <v>79</v>
      </c>
      <c r="D118" s="26"/>
      <c r="E118" s="26"/>
      <c r="F118" s="26"/>
      <c r="G118" s="26"/>
      <c r="H118" s="26"/>
      <c r="I118" s="26"/>
      <c r="J118" s="26"/>
      <c r="K118" s="26"/>
      <c r="L118" s="36"/>
    </row>
    <row r="119" spans="1:12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</row>
    <row r="120" spans="1:12" s="2" customFormat="1" ht="12" customHeight="1">
      <c r="A120" s="26"/>
      <c r="B120" s="27"/>
      <c r="C120" s="21" t="s">
        <v>7</v>
      </c>
      <c r="D120" s="26"/>
      <c r="E120" s="26"/>
      <c r="F120" s="26"/>
      <c r="G120" s="26"/>
      <c r="H120" s="26"/>
      <c r="I120" s="26"/>
      <c r="J120" s="26"/>
      <c r="K120" s="26"/>
      <c r="L120" s="36"/>
    </row>
    <row r="121" spans="1:12" s="2" customFormat="1" ht="16.5" customHeight="1">
      <c r="A121" s="26"/>
      <c r="B121" s="27"/>
      <c r="C121" s="26"/>
      <c r="D121" s="26"/>
      <c r="E121" s="160" t="str">
        <f>E7</f>
        <v>Zateplenie obvodového plášťa administratívnej budovy PRP, s.r.o.</v>
      </c>
      <c r="F121" s="160"/>
      <c r="G121" s="160"/>
      <c r="H121" s="160"/>
      <c r="I121" s="160"/>
      <c r="J121" s="26"/>
      <c r="K121" s="26"/>
      <c r="L121" s="36"/>
    </row>
    <row r="122" spans="1:12" s="2" customFormat="1" ht="7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</row>
    <row r="123" spans="1:12" s="2" customFormat="1" ht="12" customHeight="1">
      <c r="A123" s="26"/>
      <c r="B123" s="27"/>
      <c r="C123" s="21" t="s">
        <v>11</v>
      </c>
      <c r="D123" s="26"/>
      <c r="E123" s="26"/>
      <c r="F123" s="19" t="str">
        <f>F10</f>
        <v>Tomášovce č.395</v>
      </c>
      <c r="G123" s="26"/>
      <c r="H123" s="26"/>
      <c r="I123" s="21" t="s">
        <v>13</v>
      </c>
      <c r="J123" s="49" t="str">
        <f>IF(J10="","",J10)</f>
        <v/>
      </c>
      <c r="K123" s="26"/>
      <c r="L123" s="36"/>
    </row>
    <row r="124" spans="1:12" s="2" customFormat="1" ht="7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</row>
    <row r="125" spans="1:12" s="2" customFormat="1" ht="24" customHeight="1">
      <c r="A125" s="26"/>
      <c r="B125" s="27"/>
      <c r="C125" s="21" t="s">
        <v>14</v>
      </c>
      <c r="D125" s="26"/>
      <c r="E125" s="26"/>
      <c r="F125" s="19" t="str">
        <f>E13</f>
        <v>PRP, s.r.o.</v>
      </c>
      <c r="G125" s="26"/>
      <c r="H125" s="26"/>
      <c r="I125" s="21" t="s">
        <v>19</v>
      </c>
      <c r="J125" s="22"/>
      <c r="K125" s="26"/>
      <c r="L125" s="36"/>
    </row>
    <row r="126" spans="1:12" s="2" customFormat="1" ht="15.25" customHeight="1">
      <c r="A126" s="26"/>
      <c r="B126" s="27"/>
      <c r="C126" s="21" t="s">
        <v>18</v>
      </c>
      <c r="D126" s="26"/>
      <c r="E126" s="26"/>
      <c r="F126" s="19" t="str">
        <f>IF(E16="","",E16)</f>
        <v/>
      </c>
      <c r="G126" s="26"/>
      <c r="H126" s="26"/>
      <c r="I126" s="21" t="s">
        <v>20</v>
      </c>
      <c r="J126" s="22" t="str">
        <f>E22</f>
        <v xml:space="preserve"> </v>
      </c>
      <c r="K126" s="26"/>
      <c r="L126" s="36"/>
    </row>
    <row r="127" spans="1:12" s="2" customFormat="1" ht="10.2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</row>
    <row r="128" spans="1:12" s="11" customFormat="1" ht="29.25" customHeight="1">
      <c r="A128" s="98"/>
      <c r="B128" s="99"/>
      <c r="C128" s="100" t="s">
        <v>80</v>
      </c>
      <c r="D128" s="101" t="s">
        <v>49</v>
      </c>
      <c r="E128" s="101" t="s">
        <v>45</v>
      </c>
      <c r="F128" s="101" t="s">
        <v>46</v>
      </c>
      <c r="G128" s="101" t="s">
        <v>81</v>
      </c>
      <c r="H128" s="101" t="s">
        <v>82</v>
      </c>
      <c r="I128" s="101" t="s">
        <v>83</v>
      </c>
      <c r="J128" s="102" t="s">
        <v>62</v>
      </c>
      <c r="K128" s="103" t="s">
        <v>84</v>
      </c>
      <c r="L128" s="104"/>
    </row>
    <row r="129" spans="1:12" s="2" customFormat="1" ht="22.75" customHeight="1">
      <c r="A129" s="26"/>
      <c r="B129" s="27"/>
      <c r="C129" s="54" t="s">
        <v>58</v>
      </c>
      <c r="D129" s="26"/>
      <c r="E129" s="26"/>
      <c r="F129" s="26"/>
      <c r="G129" s="26"/>
      <c r="H129" s="26"/>
      <c r="I129" s="26"/>
      <c r="J129" s="105">
        <v>0</v>
      </c>
      <c r="K129" s="26"/>
      <c r="L129" s="27"/>
    </row>
    <row r="130" spans="1:12" s="12" customFormat="1" ht="16">
      <c r="B130" s="106"/>
      <c r="D130" s="107" t="s">
        <v>51</v>
      </c>
      <c r="E130" s="108" t="s">
        <v>85</v>
      </c>
      <c r="F130" s="108" t="s">
        <v>86</v>
      </c>
      <c r="J130" s="109">
        <v>0</v>
      </c>
      <c r="L130" s="106"/>
    </row>
    <row r="131" spans="1:12" s="12" customFormat="1" ht="13">
      <c r="B131" s="106"/>
      <c r="D131" s="107" t="s">
        <v>51</v>
      </c>
      <c r="E131" s="110" t="s">
        <v>87</v>
      </c>
      <c r="F131" s="110" t="s">
        <v>88</v>
      </c>
      <c r="J131" s="111">
        <f>SUM(J132:J143)</f>
        <v>0</v>
      </c>
      <c r="L131" s="106"/>
    </row>
    <row r="132" spans="1:12" s="2" customFormat="1" ht="26">
      <c r="A132" s="26"/>
      <c r="B132" s="94"/>
      <c r="C132" s="112" t="s">
        <v>54</v>
      </c>
      <c r="D132" s="112" t="s">
        <v>89</v>
      </c>
      <c r="E132" s="113" t="s">
        <v>90</v>
      </c>
      <c r="F132" s="114" t="s">
        <v>91</v>
      </c>
      <c r="G132" s="115" t="s">
        <v>92</v>
      </c>
      <c r="H132" s="116">
        <v>312.77</v>
      </c>
      <c r="I132" s="117"/>
      <c r="J132" s="117">
        <f t="shared" ref="J132:J143" si="0">ROUND(I132*H132,2)</f>
        <v>0</v>
      </c>
      <c r="K132" s="118"/>
      <c r="L132" s="27"/>
    </row>
    <row r="133" spans="1:12" s="2" customFormat="1" ht="39">
      <c r="A133" s="26"/>
      <c r="B133" s="94"/>
      <c r="C133" s="112" t="s">
        <v>77</v>
      </c>
      <c r="D133" s="112" t="s">
        <v>89</v>
      </c>
      <c r="E133" s="113" t="s">
        <v>94</v>
      </c>
      <c r="F133" s="114" t="s">
        <v>95</v>
      </c>
      <c r="G133" s="115" t="s">
        <v>92</v>
      </c>
      <c r="H133" s="116">
        <v>350</v>
      </c>
      <c r="I133" s="117"/>
      <c r="J133" s="117">
        <f t="shared" si="0"/>
        <v>0</v>
      </c>
      <c r="K133" s="118"/>
      <c r="L133" s="27"/>
    </row>
    <row r="134" spans="1:12" s="2" customFormat="1" ht="39">
      <c r="A134" s="26"/>
      <c r="B134" s="94"/>
      <c r="C134" s="112" t="s">
        <v>96</v>
      </c>
      <c r="D134" s="112" t="s">
        <v>89</v>
      </c>
      <c r="E134" s="113" t="s">
        <v>97</v>
      </c>
      <c r="F134" s="114" t="s">
        <v>98</v>
      </c>
      <c r="G134" s="115" t="s">
        <v>92</v>
      </c>
      <c r="H134" s="116">
        <v>459.64800000000002</v>
      </c>
      <c r="I134" s="117"/>
      <c r="J134" s="117">
        <f t="shared" si="0"/>
        <v>0</v>
      </c>
      <c r="K134" s="118"/>
      <c r="L134" s="27"/>
    </row>
    <row r="135" spans="1:12" s="2" customFormat="1" ht="39">
      <c r="A135" s="26"/>
      <c r="B135" s="94"/>
      <c r="C135" s="112" t="s">
        <v>93</v>
      </c>
      <c r="D135" s="112" t="s">
        <v>89</v>
      </c>
      <c r="E135" s="113" t="s">
        <v>99</v>
      </c>
      <c r="F135" s="114" t="s">
        <v>100</v>
      </c>
      <c r="G135" s="115" t="s">
        <v>92</v>
      </c>
      <c r="H135" s="116">
        <v>350</v>
      </c>
      <c r="I135" s="117"/>
      <c r="J135" s="117">
        <f t="shared" si="0"/>
        <v>0</v>
      </c>
      <c r="K135" s="118"/>
      <c r="L135" s="27"/>
    </row>
    <row r="136" spans="1:12" s="2" customFormat="1" ht="26">
      <c r="A136" s="26"/>
      <c r="B136" s="94"/>
      <c r="C136" s="112" t="s">
        <v>101</v>
      </c>
      <c r="D136" s="112" t="s">
        <v>89</v>
      </c>
      <c r="E136" s="113" t="s">
        <v>102</v>
      </c>
      <c r="F136" s="114" t="s">
        <v>103</v>
      </c>
      <c r="G136" s="115" t="s">
        <v>92</v>
      </c>
      <c r="H136" s="116">
        <v>1351.9860000000001</v>
      </c>
      <c r="I136" s="117"/>
      <c r="J136" s="117">
        <f t="shared" si="0"/>
        <v>0</v>
      </c>
      <c r="K136" s="118"/>
      <c r="L136" s="27"/>
    </row>
    <row r="137" spans="1:12" s="2" customFormat="1" ht="26">
      <c r="A137" s="26"/>
      <c r="B137" s="94"/>
      <c r="C137" s="112" t="s">
        <v>87</v>
      </c>
      <c r="D137" s="112" t="s">
        <v>89</v>
      </c>
      <c r="E137" s="113" t="s">
        <v>104</v>
      </c>
      <c r="F137" s="114" t="s">
        <v>105</v>
      </c>
      <c r="G137" s="115" t="s">
        <v>92</v>
      </c>
      <c r="H137" s="116">
        <v>1264.434</v>
      </c>
      <c r="I137" s="117"/>
      <c r="J137" s="117">
        <f t="shared" si="0"/>
        <v>0</v>
      </c>
      <c r="K137" s="118"/>
      <c r="L137" s="27"/>
    </row>
    <row r="138" spans="1:12" s="2" customFormat="1" ht="26">
      <c r="A138" s="26"/>
      <c r="B138" s="94"/>
      <c r="C138" s="112" t="s">
        <v>106</v>
      </c>
      <c r="D138" s="112" t="s">
        <v>89</v>
      </c>
      <c r="E138" s="113" t="s">
        <v>107</v>
      </c>
      <c r="F138" s="114" t="s">
        <v>108</v>
      </c>
      <c r="G138" s="115" t="s">
        <v>92</v>
      </c>
      <c r="H138" s="116">
        <v>87.552000000000007</v>
      </c>
      <c r="I138" s="117"/>
      <c r="J138" s="117">
        <f t="shared" si="0"/>
        <v>0</v>
      </c>
      <c r="K138" s="118"/>
      <c r="L138" s="27"/>
    </row>
    <row r="139" spans="1:12" s="2" customFormat="1" ht="39">
      <c r="A139" s="26"/>
      <c r="B139" s="94"/>
      <c r="C139" s="112" t="s">
        <v>109</v>
      </c>
      <c r="D139" s="112" t="s">
        <v>89</v>
      </c>
      <c r="E139" s="113" t="s">
        <v>110</v>
      </c>
      <c r="F139" s="114" t="s">
        <v>111</v>
      </c>
      <c r="G139" s="115" t="s">
        <v>92</v>
      </c>
      <c r="H139" s="116">
        <v>65.314999999999998</v>
      </c>
      <c r="I139" s="117"/>
      <c r="J139" s="117">
        <f t="shared" si="0"/>
        <v>0</v>
      </c>
      <c r="K139" s="118"/>
      <c r="L139" s="27"/>
    </row>
    <row r="140" spans="1:12" s="2" customFormat="1" ht="39">
      <c r="A140" s="26"/>
      <c r="B140" s="94"/>
      <c r="C140" s="112" t="s">
        <v>112</v>
      </c>
      <c r="D140" s="112" t="s">
        <v>89</v>
      </c>
      <c r="E140" s="113" t="s">
        <v>113</v>
      </c>
      <c r="F140" s="114" t="s">
        <v>114</v>
      </c>
      <c r="G140" s="115" t="s">
        <v>92</v>
      </c>
      <c r="H140" s="116">
        <v>87.552000000000007</v>
      </c>
      <c r="I140" s="117"/>
      <c r="J140" s="117">
        <f t="shared" si="0"/>
        <v>0</v>
      </c>
      <c r="K140" s="118"/>
      <c r="L140" s="27"/>
    </row>
    <row r="141" spans="1:12" s="2" customFormat="1" ht="26">
      <c r="A141" s="26"/>
      <c r="B141" s="94"/>
      <c r="C141" s="112" t="s">
        <v>115</v>
      </c>
      <c r="D141" s="112" t="s">
        <v>89</v>
      </c>
      <c r="E141" s="113" t="s">
        <v>116</v>
      </c>
      <c r="F141" s="114" t="s">
        <v>117</v>
      </c>
      <c r="G141" s="115" t="s">
        <v>92</v>
      </c>
      <c r="H141" s="116">
        <v>60.64</v>
      </c>
      <c r="I141" s="117"/>
      <c r="J141" s="117">
        <f t="shared" si="0"/>
        <v>0</v>
      </c>
      <c r="K141" s="118"/>
      <c r="L141" s="27"/>
    </row>
    <row r="142" spans="1:12" s="2" customFormat="1" ht="26">
      <c r="A142" s="26"/>
      <c r="B142" s="94"/>
      <c r="C142" s="112" t="s">
        <v>118</v>
      </c>
      <c r="D142" s="112" t="s">
        <v>89</v>
      </c>
      <c r="E142" s="113" t="s">
        <v>119</v>
      </c>
      <c r="F142" s="114" t="s">
        <v>120</v>
      </c>
      <c r="G142" s="115" t="s">
        <v>92</v>
      </c>
      <c r="H142" s="116">
        <v>1078.8889999999999</v>
      </c>
      <c r="I142" s="117"/>
      <c r="J142" s="117">
        <f t="shared" si="0"/>
        <v>0</v>
      </c>
      <c r="K142" s="118"/>
      <c r="L142" s="27"/>
    </row>
    <row r="143" spans="1:12" s="2" customFormat="1" ht="26">
      <c r="A143" s="26"/>
      <c r="B143" s="94"/>
      <c r="C143" s="112" t="s">
        <v>121</v>
      </c>
      <c r="D143" s="112" t="s">
        <v>89</v>
      </c>
      <c r="E143" s="113" t="s">
        <v>122</v>
      </c>
      <c r="F143" s="114" t="s">
        <v>123</v>
      </c>
      <c r="G143" s="115" t="s">
        <v>92</v>
      </c>
      <c r="H143" s="116">
        <v>124.905</v>
      </c>
      <c r="I143" s="117"/>
      <c r="J143" s="117">
        <f t="shared" si="0"/>
        <v>0</v>
      </c>
      <c r="K143" s="118"/>
      <c r="L143" s="27"/>
    </row>
    <row r="144" spans="1:12" s="12" customFormat="1" ht="13">
      <c r="B144" s="106"/>
      <c r="D144" s="107" t="s">
        <v>51</v>
      </c>
      <c r="E144" s="110" t="s">
        <v>112</v>
      </c>
      <c r="F144" s="110" t="s">
        <v>124</v>
      </c>
      <c r="J144" s="111">
        <v>0</v>
      </c>
      <c r="L144" s="106"/>
    </row>
    <row r="145" spans="1:12" s="2" customFormat="1" ht="39">
      <c r="A145" s="26"/>
      <c r="B145" s="94"/>
      <c r="C145" s="112" t="s">
        <v>125</v>
      </c>
      <c r="D145" s="112" t="s">
        <v>89</v>
      </c>
      <c r="E145" s="113" t="s">
        <v>126</v>
      </c>
      <c r="F145" s="114" t="s">
        <v>127</v>
      </c>
      <c r="G145" s="115" t="s">
        <v>92</v>
      </c>
      <c r="H145" s="116">
        <v>1459</v>
      </c>
      <c r="I145" s="117"/>
      <c r="J145" s="117">
        <f t="shared" ref="J145:J173" si="1">ROUND(I145*H145,2)</f>
        <v>0</v>
      </c>
      <c r="K145" s="118"/>
      <c r="L145" s="27"/>
    </row>
    <row r="146" spans="1:12" s="2" customFormat="1" ht="52">
      <c r="A146" s="26"/>
      <c r="B146" s="94"/>
      <c r="C146" s="112" t="s">
        <v>128</v>
      </c>
      <c r="D146" s="112" t="s">
        <v>89</v>
      </c>
      <c r="E146" s="113" t="s">
        <v>129</v>
      </c>
      <c r="F146" s="114" t="s">
        <v>130</v>
      </c>
      <c r="G146" s="115" t="s">
        <v>92</v>
      </c>
      <c r="H146" s="116">
        <v>4377</v>
      </c>
      <c r="I146" s="117"/>
      <c r="J146" s="117">
        <f t="shared" si="1"/>
        <v>0</v>
      </c>
      <c r="K146" s="118"/>
      <c r="L146" s="27"/>
    </row>
    <row r="147" spans="1:12" s="2" customFormat="1" ht="39">
      <c r="A147" s="26"/>
      <c r="B147" s="94"/>
      <c r="C147" s="112" t="s">
        <v>131</v>
      </c>
      <c r="D147" s="112" t="s">
        <v>89</v>
      </c>
      <c r="E147" s="113" t="s">
        <v>132</v>
      </c>
      <c r="F147" s="114" t="s">
        <v>133</v>
      </c>
      <c r="G147" s="115" t="s">
        <v>92</v>
      </c>
      <c r="H147" s="116">
        <v>1459</v>
      </c>
      <c r="I147" s="117"/>
      <c r="J147" s="117">
        <f t="shared" si="1"/>
        <v>0</v>
      </c>
      <c r="K147" s="118"/>
      <c r="L147" s="27"/>
    </row>
    <row r="148" spans="1:12" s="2" customFormat="1" ht="39">
      <c r="A148" s="26"/>
      <c r="B148" s="94"/>
      <c r="C148" s="112" t="s">
        <v>134</v>
      </c>
      <c r="D148" s="112" t="s">
        <v>89</v>
      </c>
      <c r="E148" s="113" t="s">
        <v>135</v>
      </c>
      <c r="F148" s="114" t="s">
        <v>136</v>
      </c>
      <c r="G148" s="115" t="s">
        <v>137</v>
      </c>
      <c r="H148" s="116">
        <v>145.9</v>
      </c>
      <c r="I148" s="117"/>
      <c r="J148" s="117">
        <f t="shared" si="1"/>
        <v>0</v>
      </c>
      <c r="K148" s="118"/>
      <c r="L148" s="27"/>
    </row>
    <row r="149" spans="1:12" s="2" customFormat="1" ht="26">
      <c r="A149" s="26"/>
      <c r="B149" s="94"/>
      <c r="C149" s="112" t="s">
        <v>138</v>
      </c>
      <c r="D149" s="112" t="s">
        <v>89</v>
      </c>
      <c r="E149" s="113" t="s">
        <v>139</v>
      </c>
      <c r="F149" s="114" t="s">
        <v>140</v>
      </c>
      <c r="G149" s="115" t="s">
        <v>92</v>
      </c>
      <c r="H149" s="116">
        <v>1459</v>
      </c>
      <c r="I149" s="117"/>
      <c r="J149" s="117">
        <f t="shared" si="1"/>
        <v>0</v>
      </c>
      <c r="K149" s="118"/>
      <c r="L149" s="27"/>
    </row>
    <row r="150" spans="1:12" s="2" customFormat="1" ht="26">
      <c r="A150" s="26"/>
      <c r="B150" s="94"/>
      <c r="C150" s="112" t="s">
        <v>141</v>
      </c>
      <c r="D150" s="112" t="s">
        <v>89</v>
      </c>
      <c r="E150" s="113" t="s">
        <v>142</v>
      </c>
      <c r="F150" s="114" t="s">
        <v>143</v>
      </c>
      <c r="G150" s="115" t="s">
        <v>92</v>
      </c>
      <c r="H150" s="116">
        <v>1459</v>
      </c>
      <c r="I150" s="117"/>
      <c r="J150" s="117">
        <f t="shared" si="1"/>
        <v>0</v>
      </c>
      <c r="K150" s="118"/>
      <c r="L150" s="27"/>
    </row>
    <row r="151" spans="1:12" s="2" customFormat="1" ht="26">
      <c r="A151" s="26"/>
      <c r="B151" s="94"/>
      <c r="C151" s="112" t="s">
        <v>144</v>
      </c>
      <c r="D151" s="112" t="s">
        <v>89</v>
      </c>
      <c r="E151" s="113" t="s">
        <v>145</v>
      </c>
      <c r="F151" s="114" t="s">
        <v>146</v>
      </c>
      <c r="G151" s="115" t="s">
        <v>137</v>
      </c>
      <c r="H151" s="116">
        <v>4</v>
      </c>
      <c r="I151" s="117"/>
      <c r="J151" s="117">
        <f t="shared" si="1"/>
        <v>0</v>
      </c>
      <c r="K151" s="118"/>
      <c r="L151" s="27"/>
    </row>
    <row r="152" spans="1:12" s="2" customFormat="1" ht="26">
      <c r="A152" s="26"/>
      <c r="B152" s="94"/>
      <c r="C152" s="112" t="s">
        <v>3</v>
      </c>
      <c r="D152" s="112" t="s">
        <v>89</v>
      </c>
      <c r="E152" s="113" t="s">
        <v>147</v>
      </c>
      <c r="F152" s="114" t="s">
        <v>148</v>
      </c>
      <c r="G152" s="115" t="s">
        <v>137</v>
      </c>
      <c r="H152" s="116">
        <v>12</v>
      </c>
      <c r="I152" s="117"/>
      <c r="J152" s="117">
        <f t="shared" si="1"/>
        <v>0</v>
      </c>
      <c r="K152" s="118"/>
      <c r="L152" s="27"/>
    </row>
    <row r="153" spans="1:12" s="2" customFormat="1" ht="39">
      <c r="A153" s="26"/>
      <c r="B153" s="94"/>
      <c r="C153" s="112" t="s">
        <v>149</v>
      </c>
      <c r="D153" s="112" t="s">
        <v>89</v>
      </c>
      <c r="E153" s="113" t="s">
        <v>150</v>
      </c>
      <c r="F153" s="114" t="s">
        <v>151</v>
      </c>
      <c r="G153" s="115" t="s">
        <v>137</v>
      </c>
      <c r="H153" s="116">
        <v>4</v>
      </c>
      <c r="I153" s="117"/>
      <c r="J153" s="117">
        <f t="shared" si="1"/>
        <v>0</v>
      </c>
      <c r="K153" s="118"/>
      <c r="L153" s="27"/>
    </row>
    <row r="154" spans="1:12" s="2" customFormat="1" ht="13">
      <c r="A154" s="26"/>
      <c r="B154" s="94"/>
      <c r="C154" s="112" t="s">
        <v>152</v>
      </c>
      <c r="D154" s="112" t="s">
        <v>89</v>
      </c>
      <c r="E154" s="113" t="s">
        <v>153</v>
      </c>
      <c r="F154" s="114" t="s">
        <v>154</v>
      </c>
      <c r="G154" s="115" t="s">
        <v>137</v>
      </c>
      <c r="H154" s="116">
        <v>145.9</v>
      </c>
      <c r="I154" s="117"/>
      <c r="J154" s="117">
        <f t="shared" si="1"/>
        <v>0</v>
      </c>
      <c r="K154" s="118"/>
      <c r="L154" s="27"/>
    </row>
    <row r="155" spans="1:12" s="2" customFormat="1" ht="13">
      <c r="A155" s="26"/>
      <c r="B155" s="94"/>
      <c r="C155" s="112" t="s">
        <v>155</v>
      </c>
      <c r="D155" s="112" t="s">
        <v>89</v>
      </c>
      <c r="E155" s="113" t="s">
        <v>156</v>
      </c>
      <c r="F155" s="114" t="s">
        <v>157</v>
      </c>
      <c r="G155" s="115" t="s">
        <v>137</v>
      </c>
      <c r="H155" s="116">
        <v>145.9</v>
      </c>
      <c r="I155" s="117"/>
      <c r="J155" s="117">
        <f t="shared" si="1"/>
        <v>0</v>
      </c>
      <c r="K155" s="118"/>
      <c r="L155" s="27"/>
    </row>
    <row r="156" spans="1:12" s="2" customFormat="1" ht="26">
      <c r="A156" s="26"/>
      <c r="B156" s="94"/>
      <c r="C156" s="112" t="s">
        <v>158</v>
      </c>
      <c r="D156" s="112" t="s">
        <v>89</v>
      </c>
      <c r="E156" s="113" t="s">
        <v>159</v>
      </c>
      <c r="F156" s="114" t="s">
        <v>160</v>
      </c>
      <c r="G156" s="115" t="s">
        <v>137</v>
      </c>
      <c r="H156" s="116">
        <v>609.53</v>
      </c>
      <c r="I156" s="117"/>
      <c r="J156" s="117">
        <f t="shared" si="1"/>
        <v>0</v>
      </c>
      <c r="K156" s="118"/>
      <c r="L156" s="27"/>
    </row>
    <row r="157" spans="1:12" s="2" customFormat="1" ht="26">
      <c r="A157" s="26"/>
      <c r="B157" s="94"/>
      <c r="C157" s="112" t="s">
        <v>161</v>
      </c>
      <c r="D157" s="112" t="s">
        <v>89</v>
      </c>
      <c r="E157" s="113" t="s">
        <v>162</v>
      </c>
      <c r="F157" s="114" t="s">
        <v>163</v>
      </c>
      <c r="G157" s="115" t="s">
        <v>137</v>
      </c>
      <c r="H157" s="116">
        <v>145.9</v>
      </c>
      <c r="I157" s="117"/>
      <c r="J157" s="117">
        <f t="shared" si="1"/>
        <v>0</v>
      </c>
      <c r="K157" s="118"/>
      <c r="L157" s="27"/>
    </row>
    <row r="158" spans="1:12" s="2" customFormat="1" ht="13">
      <c r="A158" s="26"/>
      <c r="B158" s="94"/>
      <c r="C158" s="112" t="s">
        <v>164</v>
      </c>
      <c r="D158" s="112" t="s">
        <v>89</v>
      </c>
      <c r="E158" s="113" t="s">
        <v>165</v>
      </c>
      <c r="F158" s="114" t="s">
        <v>166</v>
      </c>
      <c r="G158" s="115" t="s">
        <v>137</v>
      </c>
      <c r="H158" s="116">
        <v>454.2</v>
      </c>
      <c r="I158" s="117"/>
      <c r="J158" s="117">
        <f t="shared" si="1"/>
        <v>0</v>
      </c>
      <c r="K158" s="118"/>
      <c r="L158" s="27"/>
    </row>
    <row r="159" spans="1:12" s="2" customFormat="1" ht="13">
      <c r="A159" s="26"/>
      <c r="B159" s="94"/>
      <c r="C159" s="112" t="s">
        <v>167</v>
      </c>
      <c r="D159" s="112" t="s">
        <v>89</v>
      </c>
      <c r="E159" s="113" t="s">
        <v>168</v>
      </c>
      <c r="F159" s="114" t="s">
        <v>169</v>
      </c>
      <c r="G159" s="115" t="s">
        <v>137</v>
      </c>
      <c r="H159" s="116">
        <v>99.8</v>
      </c>
      <c r="I159" s="117"/>
      <c r="J159" s="117">
        <f t="shared" si="1"/>
        <v>0</v>
      </c>
      <c r="K159" s="118"/>
      <c r="L159" s="27"/>
    </row>
    <row r="160" spans="1:12" s="2" customFormat="1" ht="13">
      <c r="A160" s="26"/>
      <c r="B160" s="94"/>
      <c r="C160" s="112" t="s">
        <v>170</v>
      </c>
      <c r="D160" s="112" t="s">
        <v>89</v>
      </c>
      <c r="E160" s="113" t="s">
        <v>171</v>
      </c>
      <c r="F160" s="114" t="s">
        <v>172</v>
      </c>
      <c r="G160" s="115" t="s">
        <v>137</v>
      </c>
      <c r="H160" s="116">
        <v>99.8</v>
      </c>
      <c r="I160" s="117"/>
      <c r="J160" s="117">
        <f t="shared" si="1"/>
        <v>0</v>
      </c>
      <c r="K160" s="118"/>
      <c r="L160" s="27"/>
    </row>
    <row r="161" spans="1:12" s="2" customFormat="1" ht="26">
      <c r="A161" s="26"/>
      <c r="B161" s="94"/>
      <c r="C161" s="112" t="s">
        <v>173</v>
      </c>
      <c r="D161" s="112" t="s">
        <v>89</v>
      </c>
      <c r="E161" s="113" t="s">
        <v>174</v>
      </c>
      <c r="F161" s="114" t="s">
        <v>175</v>
      </c>
      <c r="G161" s="115" t="s">
        <v>176</v>
      </c>
      <c r="H161" s="116">
        <v>4</v>
      </c>
      <c r="I161" s="117"/>
      <c r="J161" s="117">
        <f t="shared" si="1"/>
        <v>0</v>
      </c>
      <c r="K161" s="118"/>
      <c r="L161" s="27"/>
    </row>
    <row r="162" spans="1:12" s="2" customFormat="1" ht="26">
      <c r="A162" s="26"/>
      <c r="B162" s="94"/>
      <c r="C162" s="119" t="s">
        <v>177</v>
      </c>
      <c r="D162" s="119" t="s">
        <v>178</v>
      </c>
      <c r="E162" s="120" t="s">
        <v>179</v>
      </c>
      <c r="F162" s="121" t="s">
        <v>180</v>
      </c>
      <c r="G162" s="122" t="s">
        <v>176</v>
      </c>
      <c r="H162" s="123">
        <v>4</v>
      </c>
      <c r="I162" s="124"/>
      <c r="J162" s="124">
        <f t="shared" si="1"/>
        <v>0</v>
      </c>
      <c r="K162" s="125"/>
      <c r="L162" s="126"/>
    </row>
    <row r="163" spans="1:12" s="2" customFormat="1" ht="26">
      <c r="A163" s="26"/>
      <c r="B163" s="94"/>
      <c r="C163" s="112" t="s">
        <v>181</v>
      </c>
      <c r="D163" s="112" t="s">
        <v>89</v>
      </c>
      <c r="E163" s="113" t="s">
        <v>182</v>
      </c>
      <c r="F163" s="114" t="s">
        <v>183</v>
      </c>
      <c r="G163" s="115" t="s">
        <v>176</v>
      </c>
      <c r="H163" s="116">
        <v>12</v>
      </c>
      <c r="I163" s="117"/>
      <c r="J163" s="117">
        <f t="shared" si="1"/>
        <v>0</v>
      </c>
      <c r="K163" s="118"/>
      <c r="L163" s="27"/>
    </row>
    <row r="164" spans="1:12" s="2" customFormat="1" ht="13">
      <c r="A164" s="26"/>
      <c r="B164" s="94"/>
      <c r="C164" s="112" t="s">
        <v>184</v>
      </c>
      <c r="D164" s="112" t="s">
        <v>89</v>
      </c>
      <c r="E164" s="113" t="s">
        <v>185</v>
      </c>
      <c r="F164" s="114" t="s">
        <v>186</v>
      </c>
      <c r="G164" s="115" t="s">
        <v>137</v>
      </c>
      <c r="H164" s="116">
        <v>553</v>
      </c>
      <c r="I164" s="117"/>
      <c r="J164" s="117">
        <f t="shared" si="1"/>
        <v>0</v>
      </c>
      <c r="K164" s="118"/>
      <c r="L164" s="27"/>
    </row>
    <row r="165" spans="1:12" s="2" customFormat="1" ht="39">
      <c r="A165" s="26"/>
      <c r="B165" s="94"/>
      <c r="C165" s="112" t="s">
        <v>187</v>
      </c>
      <c r="D165" s="112" t="s">
        <v>89</v>
      </c>
      <c r="E165" s="113" t="s">
        <v>188</v>
      </c>
      <c r="F165" s="114" t="s">
        <v>189</v>
      </c>
      <c r="G165" s="115" t="s">
        <v>92</v>
      </c>
      <c r="H165" s="116">
        <v>873</v>
      </c>
      <c r="I165" s="117"/>
      <c r="J165" s="117">
        <f t="shared" si="1"/>
        <v>0</v>
      </c>
      <c r="K165" s="118"/>
      <c r="L165" s="27"/>
    </row>
    <row r="166" spans="1:12" s="2" customFormat="1" ht="39">
      <c r="A166" s="26"/>
      <c r="B166" s="94"/>
      <c r="C166" s="112" t="s">
        <v>190</v>
      </c>
      <c r="D166" s="112" t="s">
        <v>89</v>
      </c>
      <c r="E166" s="113" t="s">
        <v>191</v>
      </c>
      <c r="F166" s="114" t="s">
        <v>192</v>
      </c>
      <c r="G166" s="115" t="s">
        <v>92</v>
      </c>
      <c r="H166" s="116">
        <v>112.7</v>
      </c>
      <c r="I166" s="117"/>
      <c r="J166" s="117">
        <f t="shared" si="1"/>
        <v>0</v>
      </c>
      <c r="K166" s="118"/>
      <c r="L166" s="27"/>
    </row>
    <row r="167" spans="1:12" s="2" customFormat="1" ht="39">
      <c r="A167" s="26"/>
      <c r="B167" s="94"/>
      <c r="C167" s="112" t="s">
        <v>193</v>
      </c>
      <c r="D167" s="112" t="s">
        <v>89</v>
      </c>
      <c r="E167" s="113" t="s">
        <v>194</v>
      </c>
      <c r="F167" s="114" t="s">
        <v>195</v>
      </c>
      <c r="G167" s="115" t="s">
        <v>196</v>
      </c>
      <c r="H167" s="116">
        <v>10.185</v>
      </c>
      <c r="I167" s="117"/>
      <c r="J167" s="117">
        <f t="shared" si="1"/>
        <v>0</v>
      </c>
      <c r="K167" s="118"/>
      <c r="L167" s="27"/>
    </row>
    <row r="168" spans="1:12" s="2" customFormat="1" ht="26">
      <c r="A168" s="26"/>
      <c r="B168" s="94"/>
      <c r="C168" s="112" t="s">
        <v>197</v>
      </c>
      <c r="D168" s="112" t="s">
        <v>89</v>
      </c>
      <c r="E168" s="113" t="s">
        <v>198</v>
      </c>
      <c r="F168" s="114" t="s">
        <v>199</v>
      </c>
      <c r="G168" s="115" t="s">
        <v>196</v>
      </c>
      <c r="H168" s="116">
        <v>10.185</v>
      </c>
      <c r="I168" s="117"/>
      <c r="J168" s="117">
        <f t="shared" si="1"/>
        <v>0</v>
      </c>
      <c r="K168" s="118"/>
      <c r="L168" s="27"/>
    </row>
    <row r="169" spans="1:12" s="2" customFormat="1" ht="26">
      <c r="A169" s="26"/>
      <c r="B169" s="94"/>
      <c r="C169" s="112" t="s">
        <v>200</v>
      </c>
      <c r="D169" s="112" t="s">
        <v>89</v>
      </c>
      <c r="E169" s="113" t="s">
        <v>201</v>
      </c>
      <c r="F169" s="114" t="s">
        <v>202</v>
      </c>
      <c r="G169" s="115" t="s">
        <v>196</v>
      </c>
      <c r="H169" s="116">
        <v>10.185</v>
      </c>
      <c r="I169" s="117"/>
      <c r="J169" s="117">
        <f t="shared" si="1"/>
        <v>0</v>
      </c>
      <c r="K169" s="118"/>
      <c r="L169" s="27"/>
    </row>
    <row r="170" spans="1:12" s="2" customFormat="1" ht="26">
      <c r="A170" s="26"/>
      <c r="B170" s="94"/>
      <c r="C170" s="112" t="s">
        <v>203</v>
      </c>
      <c r="D170" s="112" t="s">
        <v>89</v>
      </c>
      <c r="E170" s="113" t="s">
        <v>204</v>
      </c>
      <c r="F170" s="114" t="s">
        <v>205</v>
      </c>
      <c r="G170" s="115" t="s">
        <v>196</v>
      </c>
      <c r="H170" s="116">
        <v>81.48</v>
      </c>
      <c r="I170" s="117"/>
      <c r="J170" s="117">
        <f t="shared" si="1"/>
        <v>0</v>
      </c>
      <c r="K170" s="118"/>
      <c r="L170" s="27"/>
    </row>
    <row r="171" spans="1:12" s="2" customFormat="1" ht="26">
      <c r="A171" s="26"/>
      <c r="B171" s="94"/>
      <c r="C171" s="112" t="s">
        <v>206</v>
      </c>
      <c r="D171" s="112" t="s">
        <v>89</v>
      </c>
      <c r="E171" s="113" t="s">
        <v>207</v>
      </c>
      <c r="F171" s="114" t="s">
        <v>208</v>
      </c>
      <c r="G171" s="115" t="s">
        <v>196</v>
      </c>
      <c r="H171" s="116">
        <v>10.185</v>
      </c>
      <c r="I171" s="117"/>
      <c r="J171" s="117">
        <f t="shared" si="1"/>
        <v>0</v>
      </c>
      <c r="K171" s="118"/>
      <c r="L171" s="27"/>
    </row>
    <row r="172" spans="1:12" s="2" customFormat="1" ht="26">
      <c r="A172" s="26"/>
      <c r="B172" s="94"/>
      <c r="C172" s="112" t="s">
        <v>209</v>
      </c>
      <c r="D172" s="112" t="s">
        <v>89</v>
      </c>
      <c r="E172" s="113" t="s">
        <v>210</v>
      </c>
      <c r="F172" s="114" t="s">
        <v>211</v>
      </c>
      <c r="G172" s="115" t="s">
        <v>196</v>
      </c>
      <c r="H172" s="116">
        <v>10.185</v>
      </c>
      <c r="I172" s="117"/>
      <c r="J172" s="117">
        <f t="shared" si="1"/>
        <v>0</v>
      </c>
      <c r="K172" s="118"/>
      <c r="L172" s="27"/>
    </row>
    <row r="173" spans="1:12" s="2" customFormat="1" ht="26">
      <c r="A173" s="26"/>
      <c r="B173" s="94"/>
      <c r="C173" s="112" t="s">
        <v>212</v>
      </c>
      <c r="D173" s="112" t="s">
        <v>89</v>
      </c>
      <c r="E173" s="113" t="s">
        <v>213</v>
      </c>
      <c r="F173" s="114" t="s">
        <v>214</v>
      </c>
      <c r="G173" s="115" t="s">
        <v>196</v>
      </c>
      <c r="H173" s="116">
        <v>10.185</v>
      </c>
      <c r="I173" s="117"/>
      <c r="J173" s="117">
        <f t="shared" si="1"/>
        <v>0</v>
      </c>
      <c r="K173" s="118"/>
      <c r="L173" s="27"/>
    </row>
    <row r="174" spans="1:12" s="12" customFormat="1" ht="13">
      <c r="B174" s="106"/>
      <c r="D174" s="107" t="s">
        <v>51</v>
      </c>
      <c r="E174" s="110" t="s">
        <v>215</v>
      </c>
      <c r="F174" s="110" t="s">
        <v>216</v>
      </c>
      <c r="J174" s="111">
        <v>0</v>
      </c>
      <c r="L174" s="106"/>
    </row>
    <row r="175" spans="1:12" s="2" customFormat="1" ht="26">
      <c r="A175" s="26"/>
      <c r="B175" s="94"/>
      <c r="C175" s="112" t="s">
        <v>217</v>
      </c>
      <c r="D175" s="112" t="s">
        <v>89</v>
      </c>
      <c r="E175" s="113" t="s">
        <v>218</v>
      </c>
      <c r="F175" s="114" t="s">
        <v>219</v>
      </c>
      <c r="G175" s="115" t="s">
        <v>196</v>
      </c>
      <c r="H175" s="116">
        <v>123.371</v>
      </c>
      <c r="I175" s="117"/>
      <c r="J175" s="117">
        <f>ROUND(I175*H175,2)</f>
        <v>0</v>
      </c>
      <c r="K175" s="118"/>
      <c r="L175" s="27"/>
    </row>
    <row r="176" spans="1:12" s="12" customFormat="1" ht="16">
      <c r="B176" s="106"/>
      <c r="D176" s="107" t="s">
        <v>51</v>
      </c>
      <c r="E176" s="108" t="s">
        <v>220</v>
      </c>
      <c r="F176" s="108" t="s">
        <v>221</v>
      </c>
      <c r="J176" s="109">
        <v>0</v>
      </c>
      <c r="L176" s="106"/>
    </row>
    <row r="177" spans="1:12" s="12" customFormat="1" ht="13">
      <c r="B177" s="106"/>
      <c r="D177" s="107" t="s">
        <v>51</v>
      </c>
      <c r="E177" s="110" t="s">
        <v>222</v>
      </c>
      <c r="F177" s="110" t="s">
        <v>223</v>
      </c>
      <c r="J177" s="111">
        <v>0</v>
      </c>
      <c r="L177" s="106"/>
    </row>
    <row r="178" spans="1:12" s="2" customFormat="1" ht="39">
      <c r="A178" s="26"/>
      <c r="B178" s="94"/>
      <c r="C178" s="112" t="s">
        <v>224</v>
      </c>
      <c r="D178" s="112" t="s">
        <v>89</v>
      </c>
      <c r="E178" s="113" t="s">
        <v>225</v>
      </c>
      <c r="F178" s="114" t="s">
        <v>226</v>
      </c>
      <c r="G178" s="115" t="s">
        <v>137</v>
      </c>
      <c r="H178" s="116">
        <v>114.86199999999999</v>
      </c>
      <c r="I178" s="117"/>
      <c r="J178" s="117">
        <f>ROUND(I178*H178,2)</f>
        <v>0</v>
      </c>
      <c r="K178" s="118"/>
      <c r="L178" s="27"/>
    </row>
    <row r="179" spans="1:12" s="2" customFormat="1" ht="39">
      <c r="A179" s="26"/>
      <c r="B179" s="94"/>
      <c r="C179" s="112" t="s">
        <v>227</v>
      </c>
      <c r="D179" s="112" t="s">
        <v>89</v>
      </c>
      <c r="E179" s="113" t="s">
        <v>228</v>
      </c>
      <c r="F179" s="114" t="s">
        <v>229</v>
      </c>
      <c r="G179" s="115" t="s">
        <v>137</v>
      </c>
      <c r="H179" s="116">
        <v>172.15</v>
      </c>
      <c r="I179" s="117"/>
      <c r="J179" s="117">
        <f>ROUND(I179*H179,2)</f>
        <v>0</v>
      </c>
      <c r="K179" s="118"/>
      <c r="L179" s="27"/>
    </row>
    <row r="180" spans="1:12" s="2" customFormat="1" ht="26">
      <c r="A180" s="26"/>
      <c r="B180" s="94"/>
      <c r="C180" s="112" t="s">
        <v>230</v>
      </c>
      <c r="D180" s="112" t="s">
        <v>89</v>
      </c>
      <c r="E180" s="113" t="s">
        <v>231</v>
      </c>
      <c r="F180" s="114" t="s">
        <v>232</v>
      </c>
      <c r="G180" s="115" t="s">
        <v>233</v>
      </c>
      <c r="H180" s="116">
        <f>(J178+J179)/100</f>
        <v>0</v>
      </c>
      <c r="I180" s="117"/>
      <c r="J180" s="117">
        <f>ROUND(I180*H180,2)</f>
        <v>0</v>
      </c>
      <c r="K180" s="118"/>
      <c r="L180" s="27"/>
    </row>
    <row r="181" spans="1:12" s="12" customFormat="1" ht="13">
      <c r="B181" s="106"/>
      <c r="D181" s="107" t="s">
        <v>51</v>
      </c>
      <c r="E181" s="110" t="s">
        <v>234</v>
      </c>
      <c r="F181" s="110" t="s">
        <v>235</v>
      </c>
      <c r="J181" s="111">
        <v>0</v>
      </c>
      <c r="L181" s="106"/>
    </row>
    <row r="182" spans="1:12" s="2" customFormat="1" ht="39">
      <c r="A182" s="26"/>
      <c r="B182" s="94"/>
      <c r="C182" s="112" t="s">
        <v>236</v>
      </c>
      <c r="D182" s="112" t="s">
        <v>89</v>
      </c>
      <c r="E182" s="113" t="s">
        <v>237</v>
      </c>
      <c r="F182" s="114" t="s">
        <v>238</v>
      </c>
      <c r="G182" s="115" t="s">
        <v>239</v>
      </c>
      <c r="H182" s="116">
        <v>185</v>
      </c>
      <c r="I182" s="117"/>
      <c r="J182" s="117">
        <f>ROUND(I182*H182,2)</f>
        <v>0</v>
      </c>
      <c r="K182" s="118"/>
      <c r="L182" s="27"/>
    </row>
    <row r="183" spans="1:12" s="2" customFormat="1" ht="39">
      <c r="A183" s="26"/>
      <c r="B183" s="94"/>
      <c r="C183" s="112" t="s">
        <v>240</v>
      </c>
      <c r="D183" s="112" t="s">
        <v>89</v>
      </c>
      <c r="E183" s="113" t="s">
        <v>241</v>
      </c>
      <c r="F183" s="114" t="s">
        <v>242</v>
      </c>
      <c r="G183" s="115" t="s">
        <v>239</v>
      </c>
      <c r="H183" s="116">
        <v>185</v>
      </c>
      <c r="I183" s="117"/>
      <c r="J183" s="117">
        <f>ROUND(I183*H183,2)</f>
        <v>0</v>
      </c>
      <c r="K183" s="118"/>
      <c r="L183" s="27"/>
    </row>
    <row r="184" spans="1:12" s="2" customFormat="1" ht="26">
      <c r="A184" s="26"/>
      <c r="B184" s="94"/>
      <c r="C184" s="112" t="s">
        <v>243</v>
      </c>
      <c r="D184" s="112" t="s">
        <v>89</v>
      </c>
      <c r="E184" s="113" t="s">
        <v>244</v>
      </c>
      <c r="F184" s="114" t="s">
        <v>245</v>
      </c>
      <c r="G184" s="115" t="s">
        <v>233</v>
      </c>
      <c r="H184" s="116">
        <f>(J182+J183)/100</f>
        <v>0</v>
      </c>
      <c r="I184" s="117"/>
      <c r="J184" s="117">
        <f>ROUND(I184*H184,2)</f>
        <v>0</v>
      </c>
      <c r="K184" s="118"/>
      <c r="L184" s="27"/>
    </row>
    <row r="185" spans="1:12" s="12" customFormat="1" ht="13">
      <c r="B185" s="106"/>
      <c r="D185" s="107" t="s">
        <v>51</v>
      </c>
      <c r="E185" s="110" t="s">
        <v>246</v>
      </c>
      <c r="F185" s="110" t="s">
        <v>247</v>
      </c>
      <c r="J185" s="111">
        <v>0</v>
      </c>
      <c r="L185" s="106"/>
    </row>
    <row r="186" spans="1:12" s="2" customFormat="1" ht="26">
      <c r="A186" s="26"/>
      <c r="B186" s="94"/>
      <c r="C186" s="112" t="s">
        <v>248</v>
      </c>
      <c r="D186" s="112" t="s">
        <v>89</v>
      </c>
      <c r="E186" s="113" t="s">
        <v>249</v>
      </c>
      <c r="F186" s="114" t="s">
        <v>250</v>
      </c>
      <c r="G186" s="115" t="s">
        <v>92</v>
      </c>
      <c r="H186" s="116">
        <v>25</v>
      </c>
      <c r="I186" s="117"/>
      <c r="J186" s="117">
        <f>ROUND(I186*H186,2)</f>
        <v>0</v>
      </c>
      <c r="K186" s="118"/>
      <c r="L186" s="27"/>
    </row>
    <row r="187" spans="1:12" s="2" customFormat="1" ht="26">
      <c r="A187" s="26"/>
      <c r="B187" s="94"/>
      <c r="C187" s="112" t="s">
        <v>251</v>
      </c>
      <c r="D187" s="112" t="s">
        <v>89</v>
      </c>
      <c r="E187" s="113" t="s">
        <v>252</v>
      </c>
      <c r="F187" s="114" t="s">
        <v>253</v>
      </c>
      <c r="G187" s="115" t="s">
        <v>92</v>
      </c>
      <c r="H187" s="116">
        <v>25</v>
      </c>
      <c r="I187" s="117"/>
      <c r="J187" s="117">
        <f>ROUND(I187*H187,2)</f>
        <v>0</v>
      </c>
      <c r="K187" s="118"/>
      <c r="L187" s="27"/>
    </row>
    <row r="188" spans="1:12" s="12" customFormat="1" ht="16">
      <c r="B188" s="106"/>
      <c r="D188" s="107" t="s">
        <v>51</v>
      </c>
      <c r="E188" s="108" t="s">
        <v>178</v>
      </c>
      <c r="F188" s="108" t="s">
        <v>254</v>
      </c>
      <c r="J188" s="109">
        <v>0</v>
      </c>
      <c r="L188" s="106"/>
    </row>
    <row r="189" spans="1:12" s="12" customFormat="1" ht="13">
      <c r="B189" s="106"/>
      <c r="D189" s="107" t="s">
        <v>51</v>
      </c>
      <c r="E189" s="110" t="s">
        <v>255</v>
      </c>
      <c r="F189" s="110" t="s">
        <v>256</v>
      </c>
      <c r="J189" s="111">
        <v>0</v>
      </c>
      <c r="L189" s="106"/>
    </row>
    <row r="190" spans="1:12" s="2" customFormat="1" ht="13">
      <c r="A190" s="26"/>
      <c r="B190" s="94"/>
      <c r="C190" s="112" t="s">
        <v>257</v>
      </c>
      <c r="D190" s="112" t="s">
        <v>89</v>
      </c>
      <c r="E190" s="113" t="s">
        <v>258</v>
      </c>
      <c r="F190" s="114" t="s">
        <v>259</v>
      </c>
      <c r="G190" s="115" t="s">
        <v>176</v>
      </c>
      <c r="H190" s="116">
        <v>1</v>
      </c>
      <c r="I190" s="117"/>
      <c r="J190" s="117">
        <f t="shared" ref="J190:J212" si="2">ROUND(I190*H190,2)</f>
        <v>0</v>
      </c>
      <c r="K190" s="118"/>
      <c r="L190" s="27"/>
    </row>
    <row r="191" spans="1:12" s="2" customFormat="1" ht="13">
      <c r="A191" s="26"/>
      <c r="B191" s="94"/>
      <c r="C191" s="119" t="s">
        <v>261</v>
      </c>
      <c r="D191" s="119" t="s">
        <v>178</v>
      </c>
      <c r="E191" s="120" t="s">
        <v>262</v>
      </c>
      <c r="F191" s="121" t="s">
        <v>263</v>
      </c>
      <c r="G191" s="122" t="s">
        <v>176</v>
      </c>
      <c r="H191" s="123">
        <v>1</v>
      </c>
      <c r="I191" s="124"/>
      <c r="J191" s="124">
        <f t="shared" si="2"/>
        <v>0</v>
      </c>
      <c r="K191" s="125"/>
      <c r="L191" s="126"/>
    </row>
    <row r="192" spans="1:12" s="2" customFormat="1" ht="26">
      <c r="A192" s="26"/>
      <c r="B192" s="94"/>
      <c r="C192" s="112" t="s">
        <v>264</v>
      </c>
      <c r="D192" s="112" t="s">
        <v>89</v>
      </c>
      <c r="E192" s="113" t="s">
        <v>265</v>
      </c>
      <c r="F192" s="114" t="s">
        <v>266</v>
      </c>
      <c r="G192" s="115" t="s">
        <v>137</v>
      </c>
      <c r="H192" s="116">
        <v>42</v>
      </c>
      <c r="I192" s="117"/>
      <c r="J192" s="117">
        <f t="shared" si="2"/>
        <v>0</v>
      </c>
      <c r="K192" s="118"/>
      <c r="L192" s="27"/>
    </row>
    <row r="193" spans="1:12" s="2" customFormat="1" ht="26">
      <c r="A193" s="26"/>
      <c r="B193" s="94"/>
      <c r="C193" s="119" t="s">
        <v>267</v>
      </c>
      <c r="D193" s="119" t="s">
        <v>178</v>
      </c>
      <c r="E193" s="120" t="s">
        <v>268</v>
      </c>
      <c r="F193" s="121" t="s">
        <v>269</v>
      </c>
      <c r="G193" s="122" t="s">
        <v>137</v>
      </c>
      <c r="H193" s="123">
        <v>42</v>
      </c>
      <c r="I193" s="124"/>
      <c r="J193" s="124">
        <f t="shared" si="2"/>
        <v>0</v>
      </c>
      <c r="K193" s="125"/>
      <c r="L193" s="126"/>
    </row>
    <row r="194" spans="1:12" s="2" customFormat="1" ht="13">
      <c r="A194" s="26"/>
      <c r="B194" s="94"/>
      <c r="C194" s="119" t="s">
        <v>270</v>
      </c>
      <c r="D194" s="119" t="s">
        <v>178</v>
      </c>
      <c r="E194" s="120" t="s">
        <v>271</v>
      </c>
      <c r="F194" s="121" t="s">
        <v>272</v>
      </c>
      <c r="G194" s="122" t="s">
        <v>176</v>
      </c>
      <c r="H194" s="123">
        <v>12.6</v>
      </c>
      <c r="I194" s="124"/>
      <c r="J194" s="124">
        <f t="shared" si="2"/>
        <v>0</v>
      </c>
      <c r="K194" s="125"/>
      <c r="L194" s="126"/>
    </row>
    <row r="195" spans="1:12" s="2" customFormat="1" ht="13">
      <c r="A195" s="26"/>
      <c r="B195" s="94"/>
      <c r="C195" s="119" t="s">
        <v>273</v>
      </c>
      <c r="D195" s="119" t="s">
        <v>178</v>
      </c>
      <c r="E195" s="120" t="s">
        <v>274</v>
      </c>
      <c r="F195" s="121" t="s">
        <v>275</v>
      </c>
      <c r="G195" s="122" t="s">
        <v>239</v>
      </c>
      <c r="H195" s="123">
        <v>16.8</v>
      </c>
      <c r="I195" s="124"/>
      <c r="J195" s="124">
        <f t="shared" si="2"/>
        <v>0</v>
      </c>
      <c r="K195" s="125"/>
      <c r="L195" s="126"/>
    </row>
    <row r="196" spans="1:12" s="2" customFormat="1" ht="26">
      <c r="A196" s="26"/>
      <c r="B196" s="94"/>
      <c r="C196" s="112" t="s">
        <v>276</v>
      </c>
      <c r="D196" s="112" t="s">
        <v>89</v>
      </c>
      <c r="E196" s="113" t="s">
        <v>277</v>
      </c>
      <c r="F196" s="114" t="s">
        <v>278</v>
      </c>
      <c r="G196" s="115" t="s">
        <v>137</v>
      </c>
      <c r="H196" s="116">
        <v>4</v>
      </c>
      <c r="I196" s="117"/>
      <c r="J196" s="117">
        <f t="shared" si="2"/>
        <v>0</v>
      </c>
      <c r="K196" s="118"/>
      <c r="L196" s="27"/>
    </row>
    <row r="197" spans="1:12" s="2" customFormat="1" ht="26">
      <c r="A197" s="26"/>
      <c r="B197" s="94"/>
      <c r="C197" s="119" t="s">
        <v>279</v>
      </c>
      <c r="D197" s="119" t="s">
        <v>178</v>
      </c>
      <c r="E197" s="120" t="s">
        <v>280</v>
      </c>
      <c r="F197" s="121" t="s">
        <v>281</v>
      </c>
      <c r="G197" s="122" t="s">
        <v>239</v>
      </c>
      <c r="H197" s="123">
        <v>0.8</v>
      </c>
      <c r="I197" s="124"/>
      <c r="J197" s="124">
        <f t="shared" si="2"/>
        <v>0</v>
      </c>
      <c r="K197" s="125"/>
      <c r="L197" s="126"/>
    </row>
    <row r="198" spans="1:12" s="2" customFormat="1" ht="26">
      <c r="A198" s="26"/>
      <c r="B198" s="94"/>
      <c r="C198" s="119" t="s">
        <v>282</v>
      </c>
      <c r="D198" s="119" t="s">
        <v>178</v>
      </c>
      <c r="E198" s="120" t="s">
        <v>283</v>
      </c>
      <c r="F198" s="121" t="s">
        <v>284</v>
      </c>
      <c r="G198" s="122" t="s">
        <v>239</v>
      </c>
      <c r="H198" s="123">
        <v>0.8</v>
      </c>
      <c r="I198" s="124"/>
      <c r="J198" s="124">
        <f t="shared" si="2"/>
        <v>0</v>
      </c>
      <c r="K198" s="125"/>
      <c r="L198" s="126"/>
    </row>
    <row r="199" spans="1:12" s="2" customFormat="1" ht="26">
      <c r="A199" s="26"/>
      <c r="B199" s="94"/>
      <c r="C199" s="119" t="s">
        <v>285</v>
      </c>
      <c r="D199" s="119" t="s">
        <v>178</v>
      </c>
      <c r="E199" s="120" t="s">
        <v>286</v>
      </c>
      <c r="F199" s="121" t="s">
        <v>287</v>
      </c>
      <c r="G199" s="122" t="s">
        <v>239</v>
      </c>
      <c r="H199" s="123">
        <v>0.4</v>
      </c>
      <c r="I199" s="124"/>
      <c r="J199" s="124">
        <f t="shared" si="2"/>
        <v>0</v>
      </c>
      <c r="K199" s="125"/>
      <c r="L199" s="126"/>
    </row>
    <row r="200" spans="1:12" s="2" customFormat="1" ht="26">
      <c r="A200" s="26"/>
      <c r="B200" s="94"/>
      <c r="C200" s="112" t="s">
        <v>288</v>
      </c>
      <c r="D200" s="112" t="s">
        <v>89</v>
      </c>
      <c r="E200" s="113" t="s">
        <v>289</v>
      </c>
      <c r="F200" s="114" t="s">
        <v>290</v>
      </c>
      <c r="G200" s="115" t="s">
        <v>176</v>
      </c>
      <c r="H200" s="116">
        <v>4</v>
      </c>
      <c r="I200" s="117"/>
      <c r="J200" s="117">
        <f t="shared" si="2"/>
        <v>0</v>
      </c>
      <c r="K200" s="118"/>
      <c r="L200" s="27"/>
    </row>
    <row r="201" spans="1:12" s="2" customFormat="1" ht="39">
      <c r="A201" s="26"/>
      <c r="B201" s="94"/>
      <c r="C201" s="119" t="s">
        <v>291</v>
      </c>
      <c r="D201" s="119" t="s">
        <v>178</v>
      </c>
      <c r="E201" s="120" t="s">
        <v>292</v>
      </c>
      <c r="F201" s="121" t="s">
        <v>293</v>
      </c>
      <c r="G201" s="122" t="s">
        <v>176</v>
      </c>
      <c r="H201" s="123">
        <v>4</v>
      </c>
      <c r="I201" s="124"/>
      <c r="J201" s="124">
        <f t="shared" si="2"/>
        <v>0</v>
      </c>
      <c r="K201" s="125"/>
      <c r="L201" s="126"/>
    </row>
    <row r="202" spans="1:12" s="2" customFormat="1" ht="26">
      <c r="A202" s="26"/>
      <c r="B202" s="94"/>
      <c r="C202" s="119" t="s">
        <v>294</v>
      </c>
      <c r="D202" s="119" t="s">
        <v>178</v>
      </c>
      <c r="E202" s="120" t="s">
        <v>295</v>
      </c>
      <c r="F202" s="121" t="s">
        <v>296</v>
      </c>
      <c r="G202" s="122" t="s">
        <v>176</v>
      </c>
      <c r="H202" s="123">
        <v>4</v>
      </c>
      <c r="I202" s="124"/>
      <c r="J202" s="124">
        <f t="shared" si="2"/>
        <v>0</v>
      </c>
      <c r="K202" s="125"/>
      <c r="L202" s="126"/>
    </row>
    <row r="203" spans="1:12" s="2" customFormat="1" ht="26">
      <c r="A203" s="26"/>
      <c r="B203" s="94"/>
      <c r="C203" s="112" t="s">
        <v>260</v>
      </c>
      <c r="D203" s="112" t="s">
        <v>89</v>
      </c>
      <c r="E203" s="113" t="s">
        <v>297</v>
      </c>
      <c r="F203" s="114" t="s">
        <v>298</v>
      </c>
      <c r="G203" s="115" t="s">
        <v>176</v>
      </c>
      <c r="H203" s="116">
        <v>6</v>
      </c>
      <c r="I203" s="117"/>
      <c r="J203" s="117">
        <f t="shared" si="2"/>
        <v>0</v>
      </c>
      <c r="K203" s="118"/>
      <c r="L203" s="27"/>
    </row>
    <row r="204" spans="1:12" s="2" customFormat="1" ht="26">
      <c r="A204" s="26"/>
      <c r="B204" s="94"/>
      <c r="C204" s="119" t="s">
        <v>299</v>
      </c>
      <c r="D204" s="119" t="s">
        <v>178</v>
      </c>
      <c r="E204" s="120" t="s">
        <v>300</v>
      </c>
      <c r="F204" s="121" t="s">
        <v>301</v>
      </c>
      <c r="G204" s="122" t="s">
        <v>176</v>
      </c>
      <c r="H204" s="123">
        <v>6</v>
      </c>
      <c r="I204" s="124"/>
      <c r="J204" s="124">
        <f t="shared" si="2"/>
        <v>0</v>
      </c>
      <c r="K204" s="125"/>
      <c r="L204" s="126"/>
    </row>
    <row r="205" spans="1:12" s="2" customFormat="1" ht="26">
      <c r="A205" s="26"/>
      <c r="B205" s="94"/>
      <c r="C205" s="119" t="s">
        <v>302</v>
      </c>
      <c r="D205" s="119" t="s">
        <v>178</v>
      </c>
      <c r="E205" s="120" t="s">
        <v>303</v>
      </c>
      <c r="F205" s="121" t="s">
        <v>304</v>
      </c>
      <c r="G205" s="122" t="s">
        <v>176</v>
      </c>
      <c r="H205" s="123">
        <v>6</v>
      </c>
      <c r="I205" s="124"/>
      <c r="J205" s="124">
        <f t="shared" si="2"/>
        <v>0</v>
      </c>
      <c r="K205" s="125"/>
      <c r="L205" s="126"/>
    </row>
    <row r="206" spans="1:12" s="2" customFormat="1" ht="13">
      <c r="A206" s="26"/>
      <c r="B206" s="94"/>
      <c r="C206" s="112" t="s">
        <v>305</v>
      </c>
      <c r="D206" s="112" t="s">
        <v>89</v>
      </c>
      <c r="E206" s="113" t="s">
        <v>306</v>
      </c>
      <c r="F206" s="114" t="s">
        <v>307</v>
      </c>
      <c r="G206" s="115" t="s">
        <v>176</v>
      </c>
      <c r="H206" s="116">
        <v>4</v>
      </c>
      <c r="I206" s="117"/>
      <c r="J206" s="117">
        <f t="shared" si="2"/>
        <v>0</v>
      </c>
      <c r="K206" s="118"/>
      <c r="L206" s="27"/>
    </row>
    <row r="207" spans="1:12" s="2" customFormat="1" ht="13">
      <c r="A207" s="26"/>
      <c r="B207" s="94"/>
      <c r="C207" s="119" t="s">
        <v>308</v>
      </c>
      <c r="D207" s="119" t="s">
        <v>178</v>
      </c>
      <c r="E207" s="120" t="s">
        <v>309</v>
      </c>
      <c r="F207" s="121" t="s">
        <v>310</v>
      </c>
      <c r="G207" s="122" t="s">
        <v>176</v>
      </c>
      <c r="H207" s="123">
        <v>4</v>
      </c>
      <c r="I207" s="124"/>
      <c r="J207" s="124">
        <f t="shared" si="2"/>
        <v>0</v>
      </c>
      <c r="K207" s="125"/>
      <c r="L207" s="126"/>
    </row>
    <row r="208" spans="1:12" s="2" customFormat="1" ht="26">
      <c r="A208" s="26"/>
      <c r="B208" s="94"/>
      <c r="C208" s="112" t="s">
        <v>311</v>
      </c>
      <c r="D208" s="112" t="s">
        <v>89</v>
      </c>
      <c r="E208" s="113" t="s">
        <v>312</v>
      </c>
      <c r="F208" s="114" t="s">
        <v>313</v>
      </c>
      <c r="G208" s="115" t="s">
        <v>176</v>
      </c>
      <c r="H208" s="116">
        <v>42</v>
      </c>
      <c r="I208" s="117"/>
      <c r="J208" s="117">
        <f t="shared" si="2"/>
        <v>0</v>
      </c>
      <c r="K208" s="118"/>
      <c r="L208" s="27"/>
    </row>
    <row r="209" spans="1:12" s="2" customFormat="1" ht="26">
      <c r="A209" s="26"/>
      <c r="B209" s="94"/>
      <c r="C209" s="119" t="s">
        <v>314</v>
      </c>
      <c r="D209" s="119" t="s">
        <v>178</v>
      </c>
      <c r="E209" s="120" t="s">
        <v>315</v>
      </c>
      <c r="F209" s="121" t="s">
        <v>316</v>
      </c>
      <c r="G209" s="122" t="s">
        <v>176</v>
      </c>
      <c r="H209" s="123">
        <v>42</v>
      </c>
      <c r="I209" s="124"/>
      <c r="J209" s="124">
        <f t="shared" si="2"/>
        <v>0</v>
      </c>
      <c r="K209" s="125"/>
      <c r="L209" s="126"/>
    </row>
    <row r="210" spans="1:12" s="2" customFormat="1" ht="26">
      <c r="A210" s="26"/>
      <c r="B210" s="94"/>
      <c r="C210" s="112" t="s">
        <v>317</v>
      </c>
      <c r="D210" s="112" t="s">
        <v>89</v>
      </c>
      <c r="E210" s="113" t="s">
        <v>318</v>
      </c>
      <c r="F210" s="114" t="s">
        <v>319</v>
      </c>
      <c r="G210" s="115" t="s">
        <v>137</v>
      </c>
      <c r="H210" s="116">
        <v>42</v>
      </c>
      <c r="I210" s="117"/>
      <c r="J210" s="117">
        <f t="shared" si="2"/>
        <v>0</v>
      </c>
      <c r="K210" s="118"/>
      <c r="L210" s="27"/>
    </row>
    <row r="211" spans="1:12" s="2" customFormat="1" ht="26">
      <c r="A211" s="26"/>
      <c r="B211" s="94"/>
      <c r="C211" s="112" t="s">
        <v>320</v>
      </c>
      <c r="D211" s="112" t="s">
        <v>89</v>
      </c>
      <c r="E211" s="113" t="s">
        <v>321</v>
      </c>
      <c r="F211" s="114" t="s">
        <v>322</v>
      </c>
      <c r="G211" s="115" t="s">
        <v>176</v>
      </c>
      <c r="H211" s="116">
        <v>42</v>
      </c>
      <c r="I211" s="117"/>
      <c r="J211" s="117">
        <f t="shared" si="2"/>
        <v>0</v>
      </c>
      <c r="K211" s="118"/>
      <c r="L211" s="27"/>
    </row>
    <row r="212" spans="1:12" s="2" customFormat="1" ht="39">
      <c r="A212" s="26"/>
      <c r="B212" s="94"/>
      <c r="C212" s="112" t="s">
        <v>323</v>
      </c>
      <c r="D212" s="112" t="s">
        <v>89</v>
      </c>
      <c r="E212" s="113" t="s">
        <v>324</v>
      </c>
      <c r="F212" s="114" t="s">
        <v>325</v>
      </c>
      <c r="G212" s="115" t="s">
        <v>233</v>
      </c>
      <c r="H212" s="116">
        <f>SUM(J190:J211)/100</f>
        <v>0</v>
      </c>
      <c r="I212" s="117"/>
      <c r="J212" s="117">
        <f t="shared" si="2"/>
        <v>0</v>
      </c>
      <c r="K212" s="118"/>
      <c r="L212" s="27"/>
    </row>
    <row r="213" spans="1:12" s="12" customFormat="1" ht="13">
      <c r="B213" s="106"/>
      <c r="D213" s="107" t="s">
        <v>51</v>
      </c>
      <c r="E213" s="110" t="s">
        <v>326</v>
      </c>
      <c r="F213" s="110" t="s">
        <v>327</v>
      </c>
      <c r="J213" s="111">
        <v>0</v>
      </c>
      <c r="L213" s="106"/>
    </row>
    <row r="214" spans="1:12" s="2" customFormat="1" ht="26">
      <c r="A214" s="26"/>
      <c r="B214" s="94"/>
      <c r="C214" s="112" t="s">
        <v>328</v>
      </c>
      <c r="D214" s="112" t="s">
        <v>89</v>
      </c>
      <c r="E214" s="113" t="s">
        <v>329</v>
      </c>
      <c r="F214" s="114" t="s">
        <v>330</v>
      </c>
      <c r="G214" s="115" t="s">
        <v>331</v>
      </c>
      <c r="H214" s="116">
        <v>4</v>
      </c>
      <c r="I214" s="117"/>
      <c r="J214" s="117">
        <f>ROUND(I214*H214,2)</f>
        <v>0</v>
      </c>
      <c r="K214" s="118"/>
      <c r="L214" s="27"/>
    </row>
    <row r="215" spans="1:12" s="2" customFormat="1" ht="7" customHeight="1">
      <c r="A215" s="26"/>
      <c r="B215" s="41"/>
      <c r="C215" s="42"/>
      <c r="D215" s="42"/>
      <c r="E215" s="42"/>
      <c r="F215" s="42"/>
      <c r="G215" s="42"/>
      <c r="H215" s="42"/>
      <c r="I215" s="42"/>
      <c r="J215" s="42"/>
      <c r="K215" s="42"/>
      <c r="L215" s="27"/>
    </row>
  </sheetData>
  <autoFilter ref="C128:K214" xr:uid="{00000000-0009-0000-0000-000001000000}"/>
  <mergeCells count="6">
    <mergeCell ref="E121:I121"/>
    <mergeCell ref="E25:H25"/>
    <mergeCell ref="D109:F109"/>
    <mergeCell ref="D110:F110"/>
    <mergeCell ref="E7:I7"/>
    <mergeCell ref="E85:I85"/>
  </mergeCells>
  <pageMargins left="0.39370078740157483" right="0.39370078740157483" top="0.39370078740157483" bottom="0.39370078740157483" header="0" footer="0"/>
  <pageSetup paperSize="9" scale="89" fitToHeight="100" orientation="portrait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202014 - Zateplenie obvod...</vt:lpstr>
      <vt:lpstr>'202014 - Zateplenie obvod...'!Názvy_tlače</vt:lpstr>
      <vt:lpstr>'Rekapitulácia stavby'!Názvy_tlače</vt:lpstr>
      <vt:lpstr>'202014 - Zateplenie obvod...'!Oblasť_tlače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Haluška</dc:creator>
  <cp:lastModifiedBy>Microsoft Office User</cp:lastModifiedBy>
  <cp:lastPrinted>2021-02-10T14:15:57Z</cp:lastPrinted>
  <dcterms:created xsi:type="dcterms:W3CDTF">2020-05-19T21:03:32Z</dcterms:created>
  <dcterms:modified xsi:type="dcterms:W3CDTF">2021-02-15T08:36:20Z</dcterms:modified>
</cp:coreProperties>
</file>